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607F591C-8677-452D-8F0B-5D46C3741874}" xr6:coauthVersionLast="44" xr6:coauthVersionMax="44" xr10:uidLastSave="{00000000-0000-0000-0000-000000000000}"/>
  <bookViews>
    <workbookView xWindow="-120" yWindow="-120" windowWidth="24240" windowHeight="13140" tabRatio="686" activeTab="4" xr2:uid="{00000000-000D-0000-FFFF-FFFF00000000}"/>
  </bookViews>
  <sheets>
    <sheet name="Fontes Tesouro" sheetId="1" r:id="rId1"/>
    <sheet name="Fontes Próprias" sheetId="10" r:id="rId2"/>
    <sheet name="PAC" sheetId="11" r:id="rId3"/>
    <sheet name="Emendas Indiv. e de Bancadas" sheetId="8" r:id="rId4"/>
    <sheet name="Fluxo Obrigatórias" sheetId="12" r:id="rId5"/>
    <sheet name="Consolidado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2" i="3" l="1"/>
  <c r="S52" i="3"/>
  <c r="T52" i="3" s="1"/>
  <c r="U52" i="3" s="1"/>
  <c r="W52" i="3" s="1"/>
  <c r="Y52" i="3"/>
  <c r="Z52" i="3" s="1"/>
  <c r="AA52" i="3" s="1"/>
  <c r="AB52" i="3" s="1"/>
  <c r="AD52" i="3" s="1"/>
  <c r="U48" i="3"/>
  <c r="AB48" i="3" s="1"/>
  <c r="V47" i="3"/>
  <c r="AC47" i="3" s="1"/>
  <c r="AJ47" i="3" s="1"/>
  <c r="AQ47" i="3" s="1"/>
  <c r="AX47" i="3" s="1"/>
  <c r="BE47" i="3" s="1"/>
  <c r="BL47" i="3" s="1"/>
  <c r="BS47" i="3" s="1"/>
  <c r="BZ47" i="3" s="1"/>
  <c r="CG47" i="3" s="1"/>
  <c r="U47" i="3"/>
  <c r="R10" i="3"/>
  <c r="S10" i="3"/>
  <c r="T10" i="3" s="1"/>
  <c r="W10" i="3" s="1"/>
  <c r="Y10" i="3"/>
  <c r="AF10" i="3" s="1"/>
  <c r="AB47" i="3"/>
  <c r="AI47" i="3" s="1"/>
  <c r="AP47" i="3" s="1"/>
  <c r="AW47" i="3" s="1"/>
  <c r="BD47" i="3" s="1"/>
  <c r="D41" i="12"/>
  <c r="O5" i="12"/>
  <c r="D41" i="11"/>
  <c r="O5" i="11"/>
  <c r="D41" i="10"/>
  <c r="O5" i="10"/>
  <c r="D41" i="1"/>
  <c r="BK47" i="3"/>
  <c r="BR47" i="3" s="1"/>
  <c r="BY47" i="3" s="1"/>
  <c r="CF47" i="3" s="1"/>
  <c r="I45" i="3"/>
  <c r="H45" i="3"/>
  <c r="G45" i="3"/>
  <c r="C13" i="8"/>
  <c r="AD5" i="3"/>
  <c r="E45" i="3"/>
  <c r="F45" i="3"/>
  <c r="D45" i="3"/>
  <c r="J45" i="3"/>
  <c r="N5" i="8"/>
  <c r="O5" i="1"/>
  <c r="AG10" i="3" l="1"/>
  <c r="AH10" i="3" s="1"/>
  <c r="AK10" i="3" s="1"/>
  <c r="AM10" i="3"/>
  <c r="AC48" i="3"/>
  <c r="AI48" i="3"/>
  <c r="AF52" i="3"/>
  <c r="V48" i="3"/>
  <c r="Z10" i="3"/>
  <c r="AA10" i="3" s="1"/>
  <c r="AD10" i="3" s="1"/>
  <c r="AJ48" i="3" l="1"/>
  <c r="AP48" i="3"/>
  <c r="AN10" i="3"/>
  <c r="AO10" i="3" s="1"/>
  <c r="AR10" i="3" s="1"/>
  <c r="AT10" i="3"/>
  <c r="AG52" i="3"/>
  <c r="AH52" i="3" s="1"/>
  <c r="AI52" i="3" s="1"/>
  <c r="AK52" i="3" s="1"/>
  <c r="AM52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M14" i="3"/>
  <c r="AO14" i="3"/>
  <c r="M15" i="3"/>
  <c r="AO15" i="3"/>
  <c r="M16" i="3"/>
  <c r="AO16" i="3"/>
  <c r="M17" i="3"/>
  <c r="AO17" i="3"/>
  <c r="M18" i="3"/>
  <c r="AO18" i="3"/>
  <c r="M19" i="3"/>
  <c r="AO19" i="3"/>
  <c r="M20" i="3"/>
  <c r="AO20" i="3"/>
  <c r="M21" i="3"/>
  <c r="AO21" i="3"/>
  <c r="M22" i="3"/>
  <c r="AO22" i="3"/>
  <c r="M23" i="3"/>
  <c r="AO23" i="3"/>
  <c r="M24" i="3"/>
  <c r="AO24" i="3"/>
  <c r="M25" i="3"/>
  <c r="AO25" i="3"/>
  <c r="M26" i="3"/>
  <c r="AO26" i="3"/>
  <c r="M27" i="3"/>
  <c r="AO27" i="3"/>
  <c r="M28" i="3"/>
  <c r="AO28" i="3"/>
  <c r="M29" i="3"/>
  <c r="AO29" i="3"/>
  <c r="M30" i="3"/>
  <c r="AO30" i="3"/>
  <c r="M31" i="3"/>
  <c r="AO31" i="3"/>
  <c r="M32" i="3"/>
  <c r="AO32" i="3"/>
  <c r="M33" i="3"/>
  <c r="AO33" i="3"/>
  <c r="M34" i="3"/>
  <c r="AO34" i="3"/>
  <c r="M35" i="3"/>
  <c r="AO35" i="3"/>
  <c r="M36" i="3"/>
  <c r="AO36" i="3"/>
  <c r="M37" i="3"/>
  <c r="AO37" i="3"/>
  <c r="M38" i="3"/>
  <c r="AO38" i="3"/>
  <c r="M39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AA14" i="3"/>
  <c r="AA18" i="3"/>
  <c r="AA22" i="3"/>
  <c r="AA26" i="3"/>
  <c r="AA30" i="3"/>
  <c r="AA34" i="3"/>
  <c r="AA38" i="3"/>
  <c r="AO39" i="3"/>
  <c r="AO40" i="3"/>
  <c r="AH41" i="3"/>
  <c r="AA42" i="3"/>
  <c r="AA17" i="3"/>
  <c r="AA21" i="3"/>
  <c r="AH42" i="3"/>
  <c r="AA25" i="3"/>
  <c r="AA29" i="3"/>
  <c r="AA33" i="3"/>
  <c r="AA37" i="3"/>
  <c r="M40" i="3"/>
  <c r="AO41" i="3"/>
  <c r="AH40" i="3"/>
  <c r="AA41" i="3"/>
  <c r="M42" i="3"/>
  <c r="AA16" i="3"/>
  <c r="AA20" i="3"/>
  <c r="AA24" i="3"/>
  <c r="AA28" i="3"/>
  <c r="AA32" i="3"/>
  <c r="AA36" i="3"/>
  <c r="AA40" i="3"/>
  <c r="M41" i="3"/>
  <c r="AO42" i="3"/>
  <c r="AA15" i="3"/>
  <c r="AA19" i="3"/>
  <c r="AA23" i="3"/>
  <c r="AA27" i="3"/>
  <c r="AA31" i="3"/>
  <c r="AA35" i="3"/>
  <c r="AA39" i="3"/>
  <c r="AG14" i="3"/>
  <c r="S15" i="3"/>
  <c r="AG16" i="3"/>
  <c r="S17" i="3"/>
  <c r="AG18" i="3"/>
  <c r="S19" i="3"/>
  <c r="AG20" i="3"/>
  <c r="S21" i="3"/>
  <c r="AG22" i="3"/>
  <c r="S23" i="3"/>
  <c r="AG24" i="3"/>
  <c r="S25" i="3"/>
  <c r="AG26" i="3"/>
  <c r="S27" i="3"/>
  <c r="AG28" i="3"/>
  <c r="S29" i="3"/>
  <c r="AG30" i="3"/>
  <c r="S31" i="3"/>
  <c r="AG32" i="3"/>
  <c r="S33" i="3"/>
  <c r="AG34" i="3"/>
  <c r="S35" i="3"/>
  <c r="AG36" i="3"/>
  <c r="S37" i="3"/>
  <c r="AG38" i="3"/>
  <c r="S39" i="3"/>
  <c r="AG40" i="3"/>
  <c r="S41" i="3"/>
  <c r="AG42" i="3"/>
  <c r="AN36" i="3"/>
  <c r="Z41" i="3"/>
  <c r="AN42" i="3"/>
  <c r="S38" i="3"/>
  <c r="L14" i="3"/>
  <c r="AN14" i="3"/>
  <c r="Z15" i="3"/>
  <c r="L16" i="3"/>
  <c r="AN16" i="3"/>
  <c r="Z17" i="3"/>
  <c r="L18" i="3"/>
  <c r="AN18" i="3"/>
  <c r="Z19" i="3"/>
  <c r="L20" i="3"/>
  <c r="AN20" i="3"/>
  <c r="Z21" i="3"/>
  <c r="L22" i="3"/>
  <c r="AN22" i="3"/>
  <c r="Z23" i="3"/>
  <c r="L24" i="3"/>
  <c r="AN24" i="3"/>
  <c r="Z25" i="3"/>
  <c r="L26" i="3"/>
  <c r="AN26" i="3"/>
  <c r="Z27" i="3"/>
  <c r="L28" i="3"/>
  <c r="AN28" i="3"/>
  <c r="Z29" i="3"/>
  <c r="L30" i="3"/>
  <c r="AN30" i="3"/>
  <c r="Z31" i="3"/>
  <c r="L32" i="3"/>
  <c r="AN32" i="3"/>
  <c r="L34" i="3"/>
  <c r="Z35" i="3"/>
  <c r="AN38" i="3"/>
  <c r="L40" i="3"/>
  <c r="L42" i="3"/>
  <c r="S40" i="3"/>
  <c r="AG41" i="3"/>
  <c r="S14" i="3"/>
  <c r="AG15" i="3"/>
  <c r="S16" i="3"/>
  <c r="AG17" i="3"/>
  <c r="S18" i="3"/>
  <c r="AG19" i="3"/>
  <c r="S20" i="3"/>
  <c r="AG21" i="3"/>
  <c r="S22" i="3"/>
  <c r="AG23" i="3"/>
  <c r="S24" i="3"/>
  <c r="AG25" i="3"/>
  <c r="S26" i="3"/>
  <c r="AG27" i="3"/>
  <c r="S28" i="3"/>
  <c r="AG29" i="3"/>
  <c r="S30" i="3"/>
  <c r="AG31" i="3"/>
  <c r="S32" i="3"/>
  <c r="AG33" i="3"/>
  <c r="S34" i="3"/>
  <c r="AG35" i="3"/>
  <c r="S36" i="3"/>
  <c r="AG37" i="3"/>
  <c r="AG39" i="3"/>
  <c r="Z14" i="3"/>
  <c r="L15" i="3"/>
  <c r="AN15" i="3"/>
  <c r="Z16" i="3"/>
  <c r="L17" i="3"/>
  <c r="AN17" i="3"/>
  <c r="Z18" i="3"/>
  <c r="L19" i="3"/>
  <c r="AN19" i="3"/>
  <c r="Z20" i="3"/>
  <c r="L21" i="3"/>
  <c r="AN21" i="3"/>
  <c r="Z22" i="3"/>
  <c r="L23" i="3"/>
  <c r="AN23" i="3"/>
  <c r="Z24" i="3"/>
  <c r="L25" i="3"/>
  <c r="AN25" i="3"/>
  <c r="Z26" i="3"/>
  <c r="L27" i="3"/>
  <c r="AN27" i="3"/>
  <c r="Z28" i="3"/>
  <c r="L29" i="3"/>
  <c r="AN29" i="3"/>
  <c r="Z30" i="3"/>
  <c r="L31" i="3"/>
  <c r="AN31" i="3"/>
  <c r="Z32" i="3"/>
  <c r="L33" i="3"/>
  <c r="AN33" i="3"/>
  <c r="Z34" i="3"/>
  <c r="L35" i="3"/>
  <c r="AN35" i="3"/>
  <c r="Z36" i="3"/>
  <c r="L37" i="3"/>
  <c r="AN37" i="3"/>
  <c r="Z38" i="3"/>
  <c r="L39" i="3"/>
  <c r="AN39" i="3"/>
  <c r="Z40" i="3"/>
  <c r="L41" i="3"/>
  <c r="AN41" i="3"/>
  <c r="Z42" i="3"/>
  <c r="Z33" i="3"/>
  <c r="AN34" i="3"/>
  <c r="L36" i="3"/>
  <c r="Z37" i="3"/>
  <c r="L38" i="3"/>
  <c r="Z39" i="3"/>
  <c r="AN40" i="3"/>
  <c r="S42" i="3"/>
  <c r="K23" i="3"/>
  <c r="K16" i="3"/>
  <c r="K20" i="3"/>
  <c r="K24" i="3"/>
  <c r="K28" i="3"/>
  <c r="K32" i="3"/>
  <c r="K36" i="3"/>
  <c r="K40" i="3"/>
  <c r="K17" i="3"/>
  <c r="K21" i="3"/>
  <c r="K25" i="3"/>
  <c r="K29" i="3"/>
  <c r="K33" i="3"/>
  <c r="K37" i="3"/>
  <c r="K41" i="3"/>
  <c r="K14" i="3"/>
  <c r="K18" i="3"/>
  <c r="K22" i="3"/>
  <c r="K26" i="3"/>
  <c r="K30" i="3"/>
  <c r="K34" i="3"/>
  <c r="K38" i="3"/>
  <c r="K42" i="3"/>
  <c r="K15" i="3"/>
  <c r="K19" i="3"/>
  <c r="K27" i="3"/>
  <c r="K31" i="3"/>
  <c r="K35" i="3"/>
  <c r="K39" i="3"/>
  <c r="R14" i="3"/>
  <c r="R19" i="3"/>
  <c r="R27" i="3"/>
  <c r="R35" i="3"/>
  <c r="R16" i="3"/>
  <c r="R20" i="3"/>
  <c r="R24" i="3"/>
  <c r="R28" i="3"/>
  <c r="R32" i="3"/>
  <c r="R36" i="3"/>
  <c r="R40" i="3"/>
  <c r="R17" i="3"/>
  <c r="R21" i="3"/>
  <c r="R25" i="3"/>
  <c r="R29" i="3"/>
  <c r="R33" i="3"/>
  <c r="R37" i="3"/>
  <c r="R41" i="3"/>
  <c r="R18" i="3"/>
  <c r="R22" i="3"/>
  <c r="R26" i="3"/>
  <c r="R30" i="3"/>
  <c r="R34" i="3"/>
  <c r="R38" i="3"/>
  <c r="R42" i="3"/>
  <c r="R15" i="3"/>
  <c r="R23" i="3"/>
  <c r="R31" i="3"/>
  <c r="R39" i="3"/>
  <c r="Y14" i="3"/>
  <c r="Y42" i="3"/>
  <c r="Y23" i="3"/>
  <c r="Y31" i="3"/>
  <c r="Y39" i="3"/>
  <c r="Y16" i="3"/>
  <c r="Y20" i="3"/>
  <c r="Y24" i="3"/>
  <c r="Y28" i="3"/>
  <c r="Y32" i="3"/>
  <c r="Y36" i="3"/>
  <c r="Y40" i="3"/>
  <c r="Y17" i="3"/>
  <c r="Y21" i="3"/>
  <c r="Y25" i="3"/>
  <c r="Y29" i="3"/>
  <c r="Y33" i="3"/>
  <c r="Y37" i="3"/>
  <c r="Y41" i="3"/>
  <c r="Y18" i="3"/>
  <c r="Y22" i="3"/>
  <c r="Y26" i="3"/>
  <c r="Y30" i="3"/>
  <c r="Y34" i="3"/>
  <c r="Y38" i="3"/>
  <c r="Y15" i="3"/>
  <c r="Y19" i="3"/>
  <c r="Y27" i="3"/>
  <c r="Y35" i="3"/>
  <c r="AF38" i="3"/>
  <c r="AF16" i="3"/>
  <c r="AF20" i="3"/>
  <c r="AF24" i="3"/>
  <c r="AF28" i="3"/>
  <c r="AF32" i="3"/>
  <c r="AF36" i="3"/>
  <c r="AF40" i="3"/>
  <c r="AF17" i="3"/>
  <c r="AF21" i="3"/>
  <c r="AF25" i="3"/>
  <c r="AF29" i="3"/>
  <c r="AF33" i="3"/>
  <c r="AF37" i="3"/>
  <c r="AF41" i="3"/>
  <c r="AF14" i="3"/>
  <c r="AF18" i="3"/>
  <c r="AF22" i="3"/>
  <c r="AF26" i="3"/>
  <c r="AF30" i="3"/>
  <c r="AF34" i="3"/>
  <c r="AF42" i="3"/>
  <c r="AF15" i="3"/>
  <c r="AF19" i="3"/>
  <c r="AF23" i="3"/>
  <c r="AF27" i="3"/>
  <c r="AF31" i="3"/>
  <c r="AF35" i="3"/>
  <c r="AF39" i="3"/>
  <c r="AM22" i="3"/>
  <c r="AM35" i="3"/>
  <c r="AM16" i="3"/>
  <c r="AM20" i="3"/>
  <c r="AM24" i="3"/>
  <c r="AM28" i="3"/>
  <c r="AM32" i="3"/>
  <c r="AM36" i="3"/>
  <c r="AM40" i="3"/>
  <c r="AM17" i="3"/>
  <c r="AM21" i="3"/>
  <c r="AM25" i="3"/>
  <c r="AM29" i="3"/>
  <c r="AM33" i="3"/>
  <c r="AM37" i="3"/>
  <c r="AM41" i="3"/>
  <c r="AM14" i="3"/>
  <c r="AM18" i="3"/>
  <c r="AM26" i="3"/>
  <c r="AM30" i="3"/>
  <c r="AM34" i="3"/>
  <c r="AM38" i="3"/>
  <c r="AM42" i="3"/>
  <c r="AM15" i="3"/>
  <c r="AM19" i="3"/>
  <c r="AM23" i="3"/>
  <c r="AM27" i="3"/>
  <c r="AM31" i="3"/>
  <c r="AM39" i="3"/>
  <c r="AT30" i="3"/>
  <c r="AT31" i="3"/>
  <c r="AT39" i="3"/>
  <c r="AT16" i="3"/>
  <c r="AT20" i="3"/>
  <c r="AT24" i="3"/>
  <c r="AT28" i="3"/>
  <c r="AT32" i="3"/>
  <c r="AT36" i="3"/>
  <c r="AT40" i="3"/>
  <c r="AT17" i="3"/>
  <c r="AT21" i="3"/>
  <c r="AT25" i="3"/>
  <c r="AT29" i="3"/>
  <c r="AT33" i="3"/>
  <c r="AT37" i="3"/>
  <c r="AT41" i="3"/>
  <c r="AT14" i="3"/>
  <c r="AT18" i="3"/>
  <c r="AT22" i="3"/>
  <c r="AT26" i="3"/>
  <c r="AT34" i="3"/>
  <c r="AT38" i="3"/>
  <c r="AT42" i="3"/>
  <c r="AT15" i="3"/>
  <c r="AT19" i="3"/>
  <c r="AT23" i="3"/>
  <c r="AT27" i="3"/>
  <c r="AT35" i="3"/>
  <c r="AK40" i="3"/>
  <c r="AR38" i="3"/>
  <c r="AK14" i="3"/>
  <c r="AR30" i="3"/>
  <c r="W28" i="3"/>
  <c r="AK35" i="3"/>
  <c r="AD40" i="3"/>
  <c r="AD16" i="3"/>
  <c r="AR20" i="3"/>
  <c r="W16" i="3"/>
  <c r="AR22" i="3"/>
  <c r="AD18" i="3"/>
  <c r="AD24" i="3"/>
  <c r="AE24" i="3" s="1"/>
  <c r="P39" i="3"/>
  <c r="P14" i="3"/>
  <c r="AR25" i="3"/>
  <c r="W32" i="3"/>
  <c r="AK21" i="3"/>
  <c r="AL21" i="3" s="1"/>
  <c r="AR16" i="3"/>
  <c r="W24" i="3"/>
  <c r="W26" i="3"/>
  <c r="AD38" i="3"/>
  <c r="P27" i="3"/>
  <c r="AK27" i="3"/>
  <c r="W42" i="3"/>
  <c r="AK19" i="3"/>
  <c r="AK16" i="3"/>
  <c r="W14" i="3"/>
  <c r="P24" i="3"/>
  <c r="W31" i="3"/>
  <c r="P29" i="3"/>
  <c r="P40" i="3"/>
  <c r="AR21" i="3"/>
  <c r="P16" i="3"/>
  <c r="AK30" i="3"/>
  <c r="AD17" i="3"/>
  <c r="AR41" i="3"/>
  <c r="P20" i="3"/>
  <c r="P15" i="3"/>
  <c r="P42" i="3"/>
  <c r="AD42" i="3"/>
  <c r="AR36" i="3"/>
  <c r="AK42" i="3"/>
  <c r="P32" i="3"/>
  <c r="AR14" i="3"/>
  <c r="AK37" i="3"/>
  <c r="P23" i="3"/>
  <c r="AR32" i="3"/>
  <c r="AD36" i="3"/>
  <c r="AK32" i="3"/>
  <c r="W23" i="3"/>
  <c r="AR28" i="3"/>
  <c r="W30" i="3"/>
  <c r="W40" i="3"/>
  <c r="P17" i="3"/>
  <c r="P36" i="3"/>
  <c r="W38" i="3"/>
  <c r="AD27" i="3"/>
  <c r="P25" i="3"/>
  <c r="AR34" i="3"/>
  <c r="AK17" i="3"/>
  <c r="AR29" i="3"/>
  <c r="AD31" i="3"/>
  <c r="AK28" i="3"/>
  <c r="W22" i="3"/>
  <c r="AK38" i="3"/>
  <c r="AR18" i="3"/>
  <c r="AR37" i="3"/>
  <c r="AS37" i="3" s="1"/>
  <c r="W39" i="3"/>
  <c r="AR42" i="3"/>
  <c r="AK41" i="3"/>
  <c r="P33" i="3"/>
  <c r="W35" i="3"/>
  <c r="AD22" i="3"/>
  <c r="AK20" i="3"/>
  <c r="AK33" i="3"/>
  <c r="P31" i="3"/>
  <c r="P41" i="3"/>
  <c r="AD20" i="3"/>
  <c r="AD34" i="3"/>
  <c r="V44" i="3"/>
  <c r="O44" i="3"/>
  <c r="AC44" i="3"/>
  <c r="AJ44" i="3"/>
  <c r="AD29" i="3"/>
  <c r="W37" i="3"/>
  <c r="X37" i="3" s="1"/>
  <c r="P38" i="3"/>
  <c r="AR27" i="3"/>
  <c r="P22" i="3"/>
  <c r="AK29" i="3"/>
  <c r="AK24" i="3"/>
  <c r="W15" i="3"/>
  <c r="W20" i="3"/>
  <c r="AD30" i="3"/>
  <c r="AD23" i="3"/>
  <c r="AD35" i="3"/>
  <c r="AD28" i="3"/>
  <c r="AR40" i="3"/>
  <c r="AR33" i="3"/>
  <c r="AR26" i="3"/>
  <c r="P19" i="3"/>
  <c r="AK23" i="3"/>
  <c r="AD33" i="3"/>
  <c r="W41" i="3"/>
  <c r="W25" i="3"/>
  <c r="AR31" i="3"/>
  <c r="P26" i="3"/>
  <c r="AR15" i="3"/>
  <c r="AD15" i="3"/>
  <c r="AK31" i="3"/>
  <c r="AK36" i="3"/>
  <c r="AD26" i="3"/>
  <c r="AD19" i="3"/>
  <c r="W36" i="3"/>
  <c r="AR24" i="3"/>
  <c r="AR17" i="3"/>
  <c r="AK25" i="3"/>
  <c r="AK26" i="3"/>
  <c r="AK15" i="3"/>
  <c r="AD37" i="3"/>
  <c r="AD21" i="3"/>
  <c r="W29" i="3"/>
  <c r="AR35" i="3"/>
  <c r="P30" i="3"/>
  <c r="AR19" i="3"/>
  <c r="AK34" i="3"/>
  <c r="W34" i="3"/>
  <c r="W27" i="3"/>
  <c r="P37" i="3"/>
  <c r="Q37" i="3" s="1"/>
  <c r="W21" i="3"/>
  <c r="AK22" i="3"/>
  <c r="W17" i="3"/>
  <c r="W33" i="3"/>
  <c r="W19" i="3"/>
  <c r="AD39" i="3"/>
  <c r="P21" i="3"/>
  <c r="AK18" i="3"/>
  <c r="AD25" i="3"/>
  <c r="AR23" i="3"/>
  <c r="AD32" i="3"/>
  <c r="AK39" i="3"/>
  <c r="AD41" i="3"/>
  <c r="AR39" i="3"/>
  <c r="P18" i="3"/>
  <c r="AD14" i="3"/>
  <c r="P35" i="3"/>
  <c r="W18" i="3"/>
  <c r="P34" i="3"/>
  <c r="P28" i="3"/>
  <c r="AE37" i="3" l="1"/>
  <c r="Q17" i="3"/>
  <c r="AE17" i="3"/>
  <c r="AT52" i="3"/>
  <c r="AN52" i="3"/>
  <c r="AO52" i="3" s="1"/>
  <c r="AP52" i="3" s="1"/>
  <c r="AR52" i="3" s="1"/>
  <c r="AW48" i="3"/>
  <c r="AQ48" i="3"/>
  <c r="AQ44" i="3" s="1"/>
  <c r="AU42" i="3"/>
  <c r="AU10" i="3"/>
  <c r="AY23" i="3" s="1"/>
  <c r="BA10" i="3"/>
  <c r="BA17" i="3" s="1"/>
  <c r="J41" i="12"/>
  <c r="AY13" i="3"/>
  <c r="AS44" i="3"/>
  <c r="AQ45" i="3"/>
  <c r="AJ45" i="3"/>
  <c r="AL44" i="3"/>
  <c r="N43" i="3"/>
  <c r="D13" i="8"/>
  <c r="AS27" i="3"/>
  <c r="AS42" i="3"/>
  <c r="AS26" i="3"/>
  <c r="AS21" i="3"/>
  <c r="AS32" i="3"/>
  <c r="AS16" i="3"/>
  <c r="H41" i="1"/>
  <c r="AF13" i="3"/>
  <c r="AL27" i="3"/>
  <c r="AL42" i="3"/>
  <c r="AL22" i="3"/>
  <c r="AL37" i="3"/>
  <c r="AL32" i="3"/>
  <c r="AL16" i="3"/>
  <c r="AE19" i="3"/>
  <c r="AE30" i="3"/>
  <c r="AE41" i="3"/>
  <c r="AE25" i="3"/>
  <c r="AE36" i="3"/>
  <c r="AE20" i="3"/>
  <c r="AE23" i="3"/>
  <c r="X39" i="3"/>
  <c r="X42" i="3"/>
  <c r="X26" i="3"/>
  <c r="X21" i="3"/>
  <c r="X32" i="3"/>
  <c r="X16" i="3"/>
  <c r="X14" i="3"/>
  <c r="Q31" i="3"/>
  <c r="Q42" i="3"/>
  <c r="Q26" i="3"/>
  <c r="Q41" i="3"/>
  <c r="Q25" i="3"/>
  <c r="Q36" i="3"/>
  <c r="Q20" i="3"/>
  <c r="O41" i="10"/>
  <c r="F41" i="10"/>
  <c r="S13" i="3"/>
  <c r="S45" i="3" s="1"/>
  <c r="AU13" i="3"/>
  <c r="J41" i="10"/>
  <c r="F41" i="11"/>
  <c r="T13" i="3"/>
  <c r="T45" i="3" s="1"/>
  <c r="K41" i="11"/>
  <c r="M13" i="3"/>
  <c r="M45" i="3" s="1"/>
  <c r="E41" i="11"/>
  <c r="AE44" i="3"/>
  <c r="AC45" i="3"/>
  <c r="N13" i="8"/>
  <c r="AD13" i="3"/>
  <c r="AD45" i="3" s="1"/>
  <c r="G41" i="12"/>
  <c r="W13" i="3"/>
  <c r="W45" i="3" s="1"/>
  <c r="F41" i="12"/>
  <c r="F13" i="8"/>
  <c r="AB43" i="3"/>
  <c r="E13" i="8"/>
  <c r="U43" i="3"/>
  <c r="N41" i="1"/>
  <c r="L41" i="1"/>
  <c r="AT13" i="3"/>
  <c r="J41" i="1"/>
  <c r="AS23" i="3"/>
  <c r="AS38" i="3"/>
  <c r="AS18" i="3"/>
  <c r="AS33" i="3"/>
  <c r="AS17" i="3"/>
  <c r="AS28" i="3"/>
  <c r="AS35" i="3"/>
  <c r="AL39" i="3"/>
  <c r="AL23" i="3"/>
  <c r="AL34" i="3"/>
  <c r="AL18" i="3"/>
  <c r="AL33" i="3"/>
  <c r="AL17" i="3"/>
  <c r="AL28" i="3"/>
  <c r="AL38" i="3"/>
  <c r="AE15" i="3"/>
  <c r="AE26" i="3"/>
  <c r="AE21" i="3"/>
  <c r="AE32" i="3"/>
  <c r="AE16" i="3"/>
  <c r="AE42" i="3"/>
  <c r="X31" i="3"/>
  <c r="X38" i="3"/>
  <c r="X22" i="3"/>
  <c r="X33" i="3"/>
  <c r="X17" i="3"/>
  <c r="X28" i="3"/>
  <c r="X35" i="3"/>
  <c r="F41" i="1"/>
  <c r="R13" i="3"/>
  <c r="Q27" i="3"/>
  <c r="Q38" i="3"/>
  <c r="Q22" i="3"/>
  <c r="Q21" i="3"/>
  <c r="Q32" i="3"/>
  <c r="Q16" i="3"/>
  <c r="AG13" i="3"/>
  <c r="AG45" i="3" s="1"/>
  <c r="H41" i="10"/>
  <c r="L41" i="10"/>
  <c r="M41" i="10"/>
  <c r="L41" i="11"/>
  <c r="G41" i="11"/>
  <c r="AA13" i="3"/>
  <c r="AA45" i="3" s="1"/>
  <c r="N41" i="11"/>
  <c r="N41" i="12"/>
  <c r="L41" i="12"/>
  <c r="M13" i="8"/>
  <c r="K13" i="8"/>
  <c r="L13" i="8"/>
  <c r="X44" i="3"/>
  <c r="V45" i="3"/>
  <c r="E41" i="12"/>
  <c r="P13" i="3"/>
  <c r="P45" i="3" s="1"/>
  <c r="H13" i="8"/>
  <c r="AP43" i="3"/>
  <c r="J13" i="8"/>
  <c r="O41" i="1"/>
  <c r="AS39" i="3"/>
  <c r="AS19" i="3"/>
  <c r="AS34" i="3"/>
  <c r="AS14" i="3"/>
  <c r="AS29" i="3"/>
  <c r="AS40" i="3"/>
  <c r="AS24" i="3"/>
  <c r="AS22" i="3"/>
  <c r="AL35" i="3"/>
  <c r="AL19" i="3"/>
  <c r="AL30" i="3"/>
  <c r="AL14" i="3"/>
  <c r="AL29" i="3"/>
  <c r="AL40" i="3"/>
  <c r="AL24" i="3"/>
  <c r="AE35" i="3"/>
  <c r="AE38" i="3"/>
  <c r="AE22" i="3"/>
  <c r="AE33" i="3"/>
  <c r="AE28" i="3"/>
  <c r="AE39" i="3"/>
  <c r="AE14" i="3"/>
  <c r="X23" i="3"/>
  <c r="X34" i="3"/>
  <c r="X18" i="3"/>
  <c r="X29" i="3"/>
  <c r="X40" i="3"/>
  <c r="X24" i="3"/>
  <c r="X27" i="3"/>
  <c r="Q39" i="3"/>
  <c r="Q19" i="3"/>
  <c r="Q34" i="3"/>
  <c r="Q18" i="3"/>
  <c r="Q33" i="3"/>
  <c r="Q28" i="3"/>
  <c r="Q23" i="3"/>
  <c r="K41" i="10"/>
  <c r="AN13" i="3"/>
  <c r="AN45" i="3" s="1"/>
  <c r="AN51" i="3" s="1"/>
  <c r="I41" i="10"/>
  <c r="O41" i="11"/>
  <c r="H41" i="11"/>
  <c r="AH13" i="3"/>
  <c r="AH45" i="3" s="1"/>
  <c r="M41" i="11"/>
  <c r="M41" i="12"/>
  <c r="K41" i="12"/>
  <c r="AR13" i="3"/>
  <c r="AR45" i="3" s="1"/>
  <c r="AR51" i="3" s="1"/>
  <c r="I41" i="12"/>
  <c r="AI43" i="3"/>
  <c r="G13" i="8"/>
  <c r="O45" i="3"/>
  <c r="Q44" i="3"/>
  <c r="O41" i="12"/>
  <c r="AK13" i="3"/>
  <c r="AK45" i="3" s="1"/>
  <c r="AK51" i="3" s="1"/>
  <c r="H41" i="12"/>
  <c r="I13" i="8"/>
  <c r="AW43" i="3"/>
  <c r="M41" i="1"/>
  <c r="BA13" i="3"/>
  <c r="K41" i="1"/>
  <c r="AS31" i="3"/>
  <c r="AS15" i="3"/>
  <c r="AS30" i="3"/>
  <c r="AS41" i="3"/>
  <c r="AS25" i="3"/>
  <c r="AS36" i="3"/>
  <c r="AS20" i="3"/>
  <c r="AM13" i="3"/>
  <c r="I41" i="1"/>
  <c r="AL31" i="3"/>
  <c r="AL15" i="3"/>
  <c r="AL26" i="3"/>
  <c r="AL41" i="3"/>
  <c r="AL25" i="3"/>
  <c r="AL36" i="3"/>
  <c r="AL20" i="3"/>
  <c r="AE27" i="3"/>
  <c r="AE34" i="3"/>
  <c r="AE18" i="3"/>
  <c r="AE29" i="3"/>
  <c r="AE40" i="3"/>
  <c r="AE31" i="3"/>
  <c r="Y13" i="3"/>
  <c r="G41" i="1"/>
  <c r="X15" i="3"/>
  <c r="X30" i="3"/>
  <c r="X41" i="3"/>
  <c r="X25" i="3"/>
  <c r="X36" i="3"/>
  <c r="X20" i="3"/>
  <c r="X19" i="3"/>
  <c r="Q35" i="3"/>
  <c r="Q15" i="3"/>
  <c r="Q30" i="3"/>
  <c r="Q14" i="3"/>
  <c r="Q29" i="3"/>
  <c r="Q40" i="3"/>
  <c r="Q24" i="3"/>
  <c r="E41" i="1"/>
  <c r="K13" i="3"/>
  <c r="N41" i="10"/>
  <c r="G41" i="10"/>
  <c r="Z13" i="3"/>
  <c r="Z45" i="3" s="1"/>
  <c r="Z51" i="3" s="1"/>
  <c r="E41" i="10"/>
  <c r="L13" i="3"/>
  <c r="L45" i="3" s="1"/>
  <c r="J41" i="11"/>
  <c r="I41" i="11"/>
  <c r="AO13" i="3"/>
  <c r="AO45" i="3" s="1"/>
  <c r="AO51" i="3" l="1"/>
  <c r="L51" i="3"/>
  <c r="T51" i="3"/>
  <c r="S51" i="3"/>
  <c r="AU16" i="3"/>
  <c r="AU24" i="3"/>
  <c r="AU32" i="3"/>
  <c r="AU38" i="3"/>
  <c r="AU17" i="3"/>
  <c r="AU25" i="3"/>
  <c r="AU33" i="3"/>
  <c r="AU41" i="3"/>
  <c r="BA39" i="3"/>
  <c r="BA23" i="3"/>
  <c r="AY18" i="3"/>
  <c r="BA22" i="3"/>
  <c r="AU18" i="3"/>
  <c r="AU26" i="3"/>
  <c r="AU34" i="3"/>
  <c r="AU52" i="3"/>
  <c r="AV52" i="3" s="1"/>
  <c r="AW52" i="3" s="1"/>
  <c r="AY52" i="3" s="1"/>
  <c r="BA52" i="3"/>
  <c r="AU19" i="3"/>
  <c r="AU27" i="3"/>
  <c r="AU35" i="3"/>
  <c r="BB10" i="3"/>
  <c r="BH10" i="3"/>
  <c r="BA35" i="3"/>
  <c r="BA29" i="3"/>
  <c r="BA31" i="3"/>
  <c r="BA25" i="3"/>
  <c r="BA27" i="3"/>
  <c r="BA21" i="3"/>
  <c r="BA38" i="3"/>
  <c r="BA28" i="3"/>
  <c r="BA19" i="3"/>
  <c r="BA40" i="3"/>
  <c r="BA15" i="3"/>
  <c r="BA36" i="3"/>
  <c r="BA42" i="3"/>
  <c r="BA32" i="3"/>
  <c r="BA30" i="3"/>
  <c r="BA24" i="3"/>
  <c r="BA26" i="3"/>
  <c r="BA20" i="3"/>
  <c r="BA14" i="3"/>
  <c r="BA34" i="3"/>
  <c r="BA41" i="3"/>
  <c r="BA37" i="3"/>
  <c r="AX48" i="3"/>
  <c r="AX44" i="3" s="1"/>
  <c r="BD48" i="3"/>
  <c r="AU20" i="3"/>
  <c r="AU28" i="3"/>
  <c r="AU36" i="3"/>
  <c r="AU21" i="3"/>
  <c r="AU29" i="3"/>
  <c r="AU37" i="3"/>
  <c r="BA33" i="3"/>
  <c r="AA51" i="3"/>
  <c r="AV10" i="3"/>
  <c r="AY35" i="3"/>
  <c r="AY38" i="3"/>
  <c r="AY34" i="3"/>
  <c r="AY15" i="3"/>
  <c r="AY33" i="3"/>
  <c r="AY19" i="3"/>
  <c r="AY14" i="3"/>
  <c r="AY40" i="3"/>
  <c r="AY39" i="3"/>
  <c r="AY25" i="3"/>
  <c r="AY16" i="3"/>
  <c r="AY42" i="3"/>
  <c r="AY41" i="3"/>
  <c r="AY37" i="3"/>
  <c r="AY27" i="3"/>
  <c r="AY22" i="3"/>
  <c r="AY29" i="3"/>
  <c r="AY26" i="3"/>
  <c r="AY32" i="3"/>
  <c r="AY30" i="3"/>
  <c r="AY20" i="3"/>
  <c r="AY17" i="3"/>
  <c r="AY24" i="3"/>
  <c r="AY31" i="3"/>
  <c r="AY28" i="3"/>
  <c r="AY21" i="3"/>
  <c r="AY36" i="3"/>
  <c r="AU14" i="3"/>
  <c r="AU45" i="3" s="1"/>
  <c r="AU51" i="3" s="1"/>
  <c r="AU22" i="3"/>
  <c r="AU30" i="3"/>
  <c r="AU40" i="3"/>
  <c r="AU15" i="3"/>
  <c r="AU23" i="3"/>
  <c r="AU31" i="3"/>
  <c r="AU39" i="3"/>
  <c r="BA18" i="3"/>
  <c r="BA16" i="3"/>
  <c r="AM45" i="3"/>
  <c r="AM51" i="3" s="1"/>
  <c r="AS13" i="3"/>
  <c r="Y45" i="3"/>
  <c r="Y51" i="3" s="1"/>
  <c r="AE13" i="3"/>
  <c r="AI45" i="3"/>
  <c r="AI51" i="3" s="1"/>
  <c r="AL43" i="3"/>
  <c r="AS43" i="3"/>
  <c r="AP45" i="3"/>
  <c r="AP51" i="3" s="1"/>
  <c r="X13" i="3"/>
  <c r="R45" i="3"/>
  <c r="R51" i="3" s="1"/>
  <c r="W51" i="3"/>
  <c r="AF45" i="3"/>
  <c r="AF51" i="3" s="1"/>
  <c r="AL13" i="3"/>
  <c r="K45" i="3"/>
  <c r="K51" i="3" s="1"/>
  <c r="Q13" i="3"/>
  <c r="AW45" i="3"/>
  <c r="AZ43" i="3"/>
  <c r="AH51" i="3"/>
  <c r="AG51" i="3"/>
  <c r="AB45" i="3"/>
  <c r="AB51" i="3" s="1"/>
  <c r="AE43" i="3"/>
  <c r="AT45" i="3"/>
  <c r="AT51" i="3" s="1"/>
  <c r="X43" i="3"/>
  <c r="U45" i="3"/>
  <c r="U51" i="3" s="1"/>
  <c r="P51" i="3"/>
  <c r="AD51" i="3"/>
  <c r="M51" i="3"/>
  <c r="Q43" i="3"/>
  <c r="N45" i="3"/>
  <c r="N51" i="3" s="1"/>
  <c r="X45" i="3" l="1"/>
  <c r="X51" i="3" s="1"/>
  <c r="BE48" i="3"/>
  <c r="BE44" i="3" s="1"/>
  <c r="BK48" i="3"/>
  <c r="BD43" i="3"/>
  <c r="BI10" i="3"/>
  <c r="BO10" i="3"/>
  <c r="BH24" i="3"/>
  <c r="BH20" i="3"/>
  <c r="BH35" i="3"/>
  <c r="BH16" i="3"/>
  <c r="BH27" i="3"/>
  <c r="BH39" i="3"/>
  <c r="BH19" i="3"/>
  <c r="BH31" i="3"/>
  <c r="BH41" i="3"/>
  <c r="BH23" i="3"/>
  <c r="BH37" i="3"/>
  <c r="BH15" i="3"/>
  <c r="BH33" i="3"/>
  <c r="BH29" i="3"/>
  <c r="BH38" i="3"/>
  <c r="BH25" i="3"/>
  <c r="BH34" i="3"/>
  <c r="BH40" i="3"/>
  <c r="BH22" i="3"/>
  <c r="BH36" i="3"/>
  <c r="BH18" i="3"/>
  <c r="BH32" i="3"/>
  <c r="BH14" i="3"/>
  <c r="BH28" i="3"/>
  <c r="BH21" i="3"/>
  <c r="BH42" i="3"/>
  <c r="BH30" i="3"/>
  <c r="BH26" i="3"/>
  <c r="BH13" i="3"/>
  <c r="BH17" i="3"/>
  <c r="BA45" i="3"/>
  <c r="BA51" i="3" s="1"/>
  <c r="AW51" i="3"/>
  <c r="AZ44" i="3"/>
  <c r="AX45" i="3"/>
  <c r="BC10" i="3"/>
  <c r="BF33" i="3"/>
  <c r="BF42" i="3"/>
  <c r="BF21" i="3"/>
  <c r="BF39" i="3"/>
  <c r="BF26" i="3"/>
  <c r="BF35" i="3"/>
  <c r="BF20" i="3"/>
  <c r="BF34" i="3"/>
  <c r="BF36" i="3"/>
  <c r="BF17" i="3"/>
  <c r="BF37" i="3"/>
  <c r="BF29" i="3"/>
  <c r="BF27" i="3"/>
  <c r="BF31" i="3"/>
  <c r="BF16" i="3"/>
  <c r="BF23" i="3"/>
  <c r="BF19" i="3"/>
  <c r="BF40" i="3"/>
  <c r="BF14" i="3"/>
  <c r="BF15" i="3"/>
  <c r="BF30" i="3"/>
  <c r="BF25" i="3"/>
  <c r="BF32" i="3"/>
  <c r="BF24" i="3"/>
  <c r="BF38" i="3"/>
  <c r="BF18" i="3"/>
  <c r="BF41" i="3"/>
  <c r="BB21" i="3"/>
  <c r="BB35" i="3"/>
  <c r="BB39" i="3"/>
  <c r="BB32" i="3"/>
  <c r="BB16" i="3"/>
  <c r="BB31" i="3"/>
  <c r="BB15" i="3"/>
  <c r="BB13" i="3"/>
  <c r="BF28" i="3"/>
  <c r="BB28" i="3"/>
  <c r="BB42" i="3"/>
  <c r="BB26" i="3"/>
  <c r="BB19" i="3"/>
  <c r="BB17" i="3"/>
  <c r="BB38" i="3"/>
  <c r="BB22" i="3"/>
  <c r="BB37" i="3"/>
  <c r="BF13" i="3"/>
  <c r="BF22" i="3"/>
  <c r="BB29" i="3"/>
  <c r="BB40" i="3"/>
  <c r="BB24" i="3"/>
  <c r="BB23" i="3"/>
  <c r="BB36" i="3"/>
  <c r="BB20" i="3"/>
  <c r="BB34" i="3"/>
  <c r="BB18" i="3"/>
  <c r="BB27" i="3"/>
  <c r="BB25" i="3"/>
  <c r="BB33" i="3"/>
  <c r="BB41" i="3"/>
  <c r="BB30" i="3"/>
  <c r="BB14" i="3"/>
  <c r="BB52" i="3"/>
  <c r="BC52" i="3" s="1"/>
  <c r="BD52" i="3" s="1"/>
  <c r="BF52" i="3" s="1"/>
  <c r="BH52" i="3"/>
  <c r="AY10" i="3"/>
  <c r="AV34" i="3"/>
  <c r="AZ34" i="3" s="1"/>
  <c r="AV26" i="3"/>
  <c r="AZ26" i="3" s="1"/>
  <c r="AV18" i="3"/>
  <c r="AZ18" i="3" s="1"/>
  <c r="AV35" i="3"/>
  <c r="AV27" i="3"/>
  <c r="AZ27" i="3" s="1"/>
  <c r="AV19" i="3"/>
  <c r="AZ19" i="3" s="1"/>
  <c r="AV36" i="3"/>
  <c r="AZ36" i="3" s="1"/>
  <c r="AV28" i="3"/>
  <c r="AV20" i="3"/>
  <c r="AZ20" i="3" s="1"/>
  <c r="AV13" i="3"/>
  <c r="AV37" i="3"/>
  <c r="AZ37" i="3" s="1"/>
  <c r="AV29" i="3"/>
  <c r="AZ29" i="3" s="1"/>
  <c r="AV21" i="3"/>
  <c r="AZ21" i="3" s="1"/>
  <c r="AV38" i="3"/>
  <c r="AZ38" i="3" s="1"/>
  <c r="AV30" i="3"/>
  <c r="AZ30" i="3" s="1"/>
  <c r="AV22" i="3"/>
  <c r="AZ22" i="3" s="1"/>
  <c r="AV14" i="3"/>
  <c r="AZ14" i="3" s="1"/>
  <c r="AV39" i="3"/>
  <c r="AZ39" i="3" s="1"/>
  <c r="AV31" i="3"/>
  <c r="AZ31" i="3" s="1"/>
  <c r="AV23" i="3"/>
  <c r="AZ23" i="3" s="1"/>
  <c r="AV15" i="3"/>
  <c r="AZ15" i="3" s="1"/>
  <c r="AV40" i="3"/>
  <c r="AZ40" i="3" s="1"/>
  <c r="AV32" i="3"/>
  <c r="AZ32" i="3" s="1"/>
  <c r="AV24" i="3"/>
  <c r="AZ24" i="3" s="1"/>
  <c r="AV16" i="3"/>
  <c r="AZ16" i="3" s="1"/>
  <c r="AV42" i="3"/>
  <c r="AZ42" i="3" s="1"/>
  <c r="AV41" i="3"/>
  <c r="AV33" i="3"/>
  <c r="AZ33" i="3" s="1"/>
  <c r="AV25" i="3"/>
  <c r="AZ25" i="3" s="1"/>
  <c r="AV17" i="3"/>
  <c r="AZ17" i="3" s="1"/>
  <c r="AZ28" i="3"/>
  <c r="AZ35" i="3"/>
  <c r="AZ41" i="3"/>
  <c r="AY45" i="3"/>
  <c r="AY51" i="3" s="1"/>
  <c r="Q45" i="3"/>
  <c r="Q51" i="3" s="1"/>
  <c r="AS45" i="3"/>
  <c r="AS51" i="3" s="1"/>
  <c r="AL45" i="3"/>
  <c r="AL51" i="3" s="1"/>
  <c r="AE45" i="3"/>
  <c r="AE51" i="3" s="1"/>
  <c r="BG38" i="3" l="1"/>
  <c r="BG14" i="3"/>
  <c r="BF45" i="3"/>
  <c r="BF51" i="3" s="1"/>
  <c r="BG44" i="3"/>
  <c r="BE45" i="3"/>
  <c r="AV45" i="3"/>
  <c r="AV51" i="3" s="1"/>
  <c r="AZ13" i="3"/>
  <c r="AZ45" i="3" s="1"/>
  <c r="AZ51" i="3" s="1"/>
  <c r="BF10" i="3"/>
  <c r="BC20" i="3"/>
  <c r="BG20" i="3" s="1"/>
  <c r="BC17" i="3"/>
  <c r="BC22" i="3"/>
  <c r="BG22" i="3" s="1"/>
  <c r="BC19" i="3"/>
  <c r="BG19" i="3" s="1"/>
  <c r="BC24" i="3"/>
  <c r="BG24" i="3" s="1"/>
  <c r="BC23" i="3"/>
  <c r="BG23" i="3" s="1"/>
  <c r="BC28" i="3"/>
  <c r="BG28" i="3" s="1"/>
  <c r="BC31" i="3"/>
  <c r="BG31" i="3" s="1"/>
  <c r="BC13" i="3"/>
  <c r="BC21" i="3"/>
  <c r="BG21" i="3" s="1"/>
  <c r="BC14" i="3"/>
  <c r="BC40" i="3"/>
  <c r="BG40" i="3" s="1"/>
  <c r="BC16" i="3"/>
  <c r="BG16" i="3" s="1"/>
  <c r="BC29" i="3"/>
  <c r="BG29" i="3" s="1"/>
  <c r="BC18" i="3"/>
  <c r="BG18" i="3" s="1"/>
  <c r="BC42" i="3"/>
  <c r="BG42" i="3" s="1"/>
  <c r="BC36" i="3"/>
  <c r="BG36" i="3" s="1"/>
  <c r="BC33" i="3"/>
  <c r="BG33" i="3" s="1"/>
  <c r="BC38" i="3"/>
  <c r="BC35" i="3"/>
  <c r="BG35" i="3" s="1"/>
  <c r="BC34" i="3"/>
  <c r="BG34" i="3" s="1"/>
  <c r="BC41" i="3"/>
  <c r="BG41" i="3" s="1"/>
  <c r="BC39" i="3"/>
  <c r="BG39" i="3" s="1"/>
  <c r="BC15" i="3"/>
  <c r="BG15" i="3" s="1"/>
  <c r="BC30" i="3"/>
  <c r="BG30" i="3" s="1"/>
  <c r="BC37" i="3"/>
  <c r="BG37" i="3" s="1"/>
  <c r="BC25" i="3"/>
  <c r="BG25" i="3" s="1"/>
  <c r="BC26" i="3"/>
  <c r="BG26" i="3" s="1"/>
  <c r="BC27" i="3"/>
  <c r="BG27" i="3" s="1"/>
  <c r="BC32" i="3"/>
  <c r="BH45" i="3"/>
  <c r="BH51" i="3" s="1"/>
  <c r="BB45" i="3"/>
  <c r="BB51" i="3" s="1"/>
  <c r="BG13" i="3"/>
  <c r="BG32" i="3"/>
  <c r="BP10" i="3"/>
  <c r="BV10" i="3"/>
  <c r="BO36" i="3"/>
  <c r="BO14" i="3"/>
  <c r="BO21" i="3"/>
  <c r="BO26" i="3"/>
  <c r="BO28" i="3"/>
  <c r="BO24" i="3"/>
  <c r="BO39" i="3"/>
  <c r="BO20" i="3"/>
  <c r="BO32" i="3"/>
  <c r="BO23" i="3"/>
  <c r="BO35" i="3"/>
  <c r="BO15" i="3"/>
  <c r="BO27" i="3"/>
  <c r="BO41" i="3"/>
  <c r="BO19" i="3"/>
  <c r="BO31" i="3"/>
  <c r="BO16" i="3"/>
  <c r="BO25" i="3"/>
  <c r="BO30" i="3"/>
  <c r="BO37" i="3"/>
  <c r="BO42" i="3"/>
  <c r="BO17" i="3"/>
  <c r="BO22" i="3"/>
  <c r="BO40" i="3"/>
  <c r="BO18" i="3"/>
  <c r="BO38" i="3"/>
  <c r="BO29" i="3"/>
  <c r="BO34" i="3"/>
  <c r="BO33" i="3"/>
  <c r="BO13" i="3"/>
  <c r="BD45" i="3"/>
  <c r="BD51" i="3" s="1"/>
  <c r="BG43" i="3"/>
  <c r="BI52" i="3"/>
  <c r="BJ52" i="3" s="1"/>
  <c r="BK52" i="3" s="1"/>
  <c r="BM52" i="3" s="1"/>
  <c r="BO52" i="3"/>
  <c r="BG17" i="3"/>
  <c r="BJ10" i="3"/>
  <c r="BM15" i="3"/>
  <c r="BM39" i="3"/>
  <c r="BM41" i="3"/>
  <c r="BM35" i="3"/>
  <c r="BM33" i="3"/>
  <c r="BM19" i="3"/>
  <c r="BM32" i="3"/>
  <c r="BM21" i="3"/>
  <c r="BM26" i="3"/>
  <c r="BM20" i="3"/>
  <c r="BM34" i="3"/>
  <c r="BM22" i="3"/>
  <c r="BM14" i="3"/>
  <c r="BM30" i="3"/>
  <c r="BM23" i="3"/>
  <c r="BM28" i="3"/>
  <c r="BM37" i="3"/>
  <c r="BM25" i="3"/>
  <c r="BM29" i="3"/>
  <c r="BM38" i="3"/>
  <c r="BM36" i="3"/>
  <c r="BM40" i="3"/>
  <c r="BM27" i="3"/>
  <c r="BM17" i="3"/>
  <c r="BM24" i="3"/>
  <c r="BM16" i="3"/>
  <c r="BI40" i="3"/>
  <c r="BI32" i="3"/>
  <c r="BI24" i="3"/>
  <c r="BI16" i="3"/>
  <c r="BI37" i="3"/>
  <c r="BI29" i="3"/>
  <c r="BI21" i="3"/>
  <c r="BM18" i="3"/>
  <c r="BI42" i="3"/>
  <c r="BI38" i="3"/>
  <c r="BI30" i="3"/>
  <c r="BI22" i="3"/>
  <c r="BI14" i="3"/>
  <c r="BI35" i="3"/>
  <c r="BI27" i="3"/>
  <c r="BI19" i="3"/>
  <c r="BI13" i="3"/>
  <c r="BM13" i="3"/>
  <c r="BM31" i="3"/>
  <c r="BM42" i="3"/>
  <c r="BI41" i="3"/>
  <c r="BI36" i="3"/>
  <c r="BI28" i="3"/>
  <c r="BI20" i="3"/>
  <c r="BI33" i="3"/>
  <c r="BI25" i="3"/>
  <c r="BI17" i="3"/>
  <c r="BI39" i="3"/>
  <c r="BI34" i="3"/>
  <c r="BI26" i="3"/>
  <c r="BI18" i="3"/>
  <c r="BI31" i="3"/>
  <c r="BI23" i="3"/>
  <c r="BI15" i="3"/>
  <c r="BL48" i="3"/>
  <c r="BL44" i="3" s="1"/>
  <c r="BR48" i="3"/>
  <c r="BK43" i="3"/>
  <c r="BN43" i="3" l="1"/>
  <c r="BK45" i="3"/>
  <c r="BI45" i="3"/>
  <c r="BI51" i="3" s="1"/>
  <c r="BP52" i="3"/>
  <c r="BQ52" i="3" s="1"/>
  <c r="BR52" i="3" s="1"/>
  <c r="BT52" i="3" s="1"/>
  <c r="BV52" i="3"/>
  <c r="BO45" i="3"/>
  <c r="BO51" i="3" s="1"/>
  <c r="BG45" i="3"/>
  <c r="BG51" i="3" s="1"/>
  <c r="BC45" i="3"/>
  <c r="BC51" i="3" s="1"/>
  <c r="BW10" i="3"/>
  <c r="CC10" i="3"/>
  <c r="BV33" i="3"/>
  <c r="BV23" i="3"/>
  <c r="BV14" i="3"/>
  <c r="BV35" i="3"/>
  <c r="BV25" i="3"/>
  <c r="BV15" i="3"/>
  <c r="BV37" i="3"/>
  <c r="BV27" i="3"/>
  <c r="BV17" i="3"/>
  <c r="BV29" i="3"/>
  <c r="BV19" i="3"/>
  <c r="BV42" i="3"/>
  <c r="BV36" i="3"/>
  <c r="BV21" i="3"/>
  <c r="BV34" i="3"/>
  <c r="BV28" i="3"/>
  <c r="BV40" i="3"/>
  <c r="BV18" i="3"/>
  <c r="BV39" i="3"/>
  <c r="BV30" i="3"/>
  <c r="BV24" i="3"/>
  <c r="BV41" i="3"/>
  <c r="BV31" i="3"/>
  <c r="BV22" i="3"/>
  <c r="BV16" i="3"/>
  <c r="BV32" i="3"/>
  <c r="BV26" i="3"/>
  <c r="BV20" i="3"/>
  <c r="BV38" i="3"/>
  <c r="BV13" i="3"/>
  <c r="BS48" i="3"/>
  <c r="BS44" i="3" s="1"/>
  <c r="BY48" i="3"/>
  <c r="BR43" i="3"/>
  <c r="BN39" i="3"/>
  <c r="BL45" i="3"/>
  <c r="BN44" i="3"/>
  <c r="BM45" i="3"/>
  <c r="BM51" i="3" s="1"/>
  <c r="BM10" i="3"/>
  <c r="BJ32" i="3"/>
  <c r="BN32" i="3" s="1"/>
  <c r="BJ24" i="3"/>
  <c r="BN24" i="3" s="1"/>
  <c r="BJ16" i="3"/>
  <c r="BN16" i="3" s="1"/>
  <c r="BJ33" i="3"/>
  <c r="BN33" i="3" s="1"/>
  <c r="BJ25" i="3"/>
  <c r="BN25" i="3" s="1"/>
  <c r="BJ17" i="3"/>
  <c r="BN17" i="3" s="1"/>
  <c r="BJ41" i="3"/>
  <c r="BN41" i="3" s="1"/>
  <c r="BJ42" i="3"/>
  <c r="BN42" i="3" s="1"/>
  <c r="BJ38" i="3"/>
  <c r="BN38" i="3" s="1"/>
  <c r="BJ30" i="3"/>
  <c r="BN30" i="3" s="1"/>
  <c r="BJ22" i="3"/>
  <c r="BN22" i="3" s="1"/>
  <c r="BJ14" i="3"/>
  <c r="BN14" i="3" s="1"/>
  <c r="BJ39" i="3"/>
  <c r="BJ31" i="3"/>
  <c r="BN31" i="3" s="1"/>
  <c r="BJ23" i="3"/>
  <c r="BN23" i="3" s="1"/>
  <c r="BJ15" i="3"/>
  <c r="BN15" i="3" s="1"/>
  <c r="BJ36" i="3"/>
  <c r="BN36" i="3" s="1"/>
  <c r="BJ28" i="3"/>
  <c r="BN28" i="3" s="1"/>
  <c r="BJ20" i="3"/>
  <c r="BN20" i="3" s="1"/>
  <c r="BJ40" i="3"/>
  <c r="BN40" i="3" s="1"/>
  <c r="BJ37" i="3"/>
  <c r="BN37" i="3" s="1"/>
  <c r="BJ29" i="3"/>
  <c r="BN29" i="3" s="1"/>
  <c r="BJ21" i="3"/>
  <c r="BN21" i="3" s="1"/>
  <c r="BJ13" i="3"/>
  <c r="BN13" i="3" s="1"/>
  <c r="BJ34" i="3"/>
  <c r="BN34" i="3" s="1"/>
  <c r="BJ26" i="3"/>
  <c r="BN26" i="3" s="1"/>
  <c r="BJ18" i="3"/>
  <c r="BN18" i="3" s="1"/>
  <c r="BJ35" i="3"/>
  <c r="BN35" i="3" s="1"/>
  <c r="BJ27" i="3"/>
  <c r="BN27" i="3" s="1"/>
  <c r="BJ19" i="3"/>
  <c r="BN19" i="3" s="1"/>
  <c r="BQ10" i="3"/>
  <c r="BT29" i="3"/>
  <c r="BT34" i="3"/>
  <c r="BT25" i="3"/>
  <c r="BT32" i="3"/>
  <c r="BT39" i="3"/>
  <c r="BT15" i="3"/>
  <c r="BT22" i="3"/>
  <c r="BT21" i="3"/>
  <c r="BT27" i="3"/>
  <c r="BT26" i="3"/>
  <c r="BT37" i="3"/>
  <c r="BT42" i="3"/>
  <c r="BT38" i="3"/>
  <c r="BT20" i="3"/>
  <c r="BT18" i="3"/>
  <c r="BT41" i="3"/>
  <c r="BT19" i="3"/>
  <c r="BT40" i="3"/>
  <c r="BT36" i="3"/>
  <c r="BT16" i="3"/>
  <c r="BT23" i="3"/>
  <c r="BT17" i="3"/>
  <c r="BT33" i="3"/>
  <c r="BT31" i="3"/>
  <c r="BT35" i="3"/>
  <c r="BT24" i="3"/>
  <c r="BT14" i="3"/>
  <c r="BP31" i="3"/>
  <c r="BP15" i="3"/>
  <c r="BP29" i="3"/>
  <c r="BP22" i="3"/>
  <c r="BP20" i="3"/>
  <c r="BP41" i="3"/>
  <c r="BP25" i="3"/>
  <c r="BT30" i="3"/>
  <c r="BP32" i="3"/>
  <c r="BP16" i="3"/>
  <c r="BP36" i="3"/>
  <c r="BP34" i="3"/>
  <c r="BP42" i="3"/>
  <c r="BP27" i="3"/>
  <c r="BP40" i="3"/>
  <c r="BP26" i="3"/>
  <c r="BP39" i="3"/>
  <c r="BP23" i="3"/>
  <c r="BP37" i="3"/>
  <c r="BP21" i="3"/>
  <c r="BP30" i="3"/>
  <c r="BP14" i="3"/>
  <c r="BP28" i="3"/>
  <c r="BP38" i="3"/>
  <c r="BP33" i="3"/>
  <c r="BP17" i="3"/>
  <c r="BT28" i="3"/>
  <c r="BP24" i="3"/>
  <c r="BP35" i="3"/>
  <c r="BP19" i="3"/>
  <c r="BP18" i="3"/>
  <c r="BP13" i="3"/>
  <c r="BT13" i="3"/>
  <c r="BU25" i="3" l="1"/>
  <c r="BU19" i="3"/>
  <c r="BU23" i="3"/>
  <c r="BU15" i="3"/>
  <c r="BN45" i="3"/>
  <c r="BU42" i="3"/>
  <c r="BU22" i="3"/>
  <c r="BT45" i="3"/>
  <c r="BT51" i="3" s="1"/>
  <c r="BT10" i="3"/>
  <c r="BQ31" i="3"/>
  <c r="BU31" i="3" s="1"/>
  <c r="BQ15" i="3"/>
  <c r="BQ32" i="3"/>
  <c r="BU32" i="3" s="1"/>
  <c r="BQ16" i="3"/>
  <c r="BU16" i="3" s="1"/>
  <c r="BQ33" i="3"/>
  <c r="BU33" i="3" s="1"/>
  <c r="BQ17" i="3"/>
  <c r="BU17" i="3" s="1"/>
  <c r="BQ26" i="3"/>
  <c r="BU26" i="3" s="1"/>
  <c r="BQ13" i="3"/>
  <c r="BQ27" i="3"/>
  <c r="BU27" i="3" s="1"/>
  <c r="BQ42" i="3"/>
  <c r="BQ28" i="3"/>
  <c r="BU28" i="3" s="1"/>
  <c r="BQ29" i="3"/>
  <c r="BU29" i="3" s="1"/>
  <c r="BQ38" i="3"/>
  <c r="BU38" i="3" s="1"/>
  <c r="BQ22" i="3"/>
  <c r="BQ23" i="3"/>
  <c r="BQ40" i="3"/>
  <c r="BU40" i="3" s="1"/>
  <c r="BQ41" i="3"/>
  <c r="BU41" i="3" s="1"/>
  <c r="BQ24" i="3"/>
  <c r="BU24" i="3" s="1"/>
  <c r="BQ25" i="3"/>
  <c r="BQ34" i="3"/>
  <c r="BU34" i="3" s="1"/>
  <c r="BQ18" i="3"/>
  <c r="BU18" i="3" s="1"/>
  <c r="BQ35" i="3"/>
  <c r="BU35" i="3" s="1"/>
  <c r="BQ19" i="3"/>
  <c r="BQ36" i="3"/>
  <c r="BU36" i="3" s="1"/>
  <c r="BQ20" i="3"/>
  <c r="BU20" i="3" s="1"/>
  <c r="BQ37" i="3"/>
  <c r="BQ21" i="3"/>
  <c r="BU21" i="3" s="1"/>
  <c r="BQ39" i="3"/>
  <c r="BU39" i="3" s="1"/>
  <c r="BQ30" i="3"/>
  <c r="BU30" i="3" s="1"/>
  <c r="BQ14" i="3"/>
  <c r="BU14" i="3" s="1"/>
  <c r="BZ48" i="3"/>
  <c r="BZ44" i="3" s="1"/>
  <c r="CF48" i="3"/>
  <c r="BY43" i="3"/>
  <c r="CD10" i="3"/>
  <c r="CC26" i="3"/>
  <c r="CC35" i="3"/>
  <c r="CC27" i="3"/>
  <c r="CC32" i="3"/>
  <c r="CC18" i="3"/>
  <c r="CC42" i="3"/>
  <c r="CC19" i="3"/>
  <c r="CC39" i="3"/>
  <c r="CC21" i="3"/>
  <c r="CC34" i="3"/>
  <c r="CC22" i="3"/>
  <c r="CC31" i="3"/>
  <c r="CC20" i="3"/>
  <c r="CC25" i="3"/>
  <c r="CC38" i="3"/>
  <c r="CC37" i="3"/>
  <c r="CC24" i="3"/>
  <c r="CC30" i="3"/>
  <c r="CC15" i="3"/>
  <c r="CC36" i="3"/>
  <c r="CC17" i="3"/>
  <c r="CC33" i="3"/>
  <c r="CC23" i="3"/>
  <c r="CC28" i="3"/>
  <c r="CC14" i="3"/>
  <c r="CC40" i="3"/>
  <c r="CC29" i="3"/>
  <c r="CC13" i="3"/>
  <c r="CC41" i="3"/>
  <c r="CC16" i="3"/>
  <c r="CC52" i="3"/>
  <c r="CD52" i="3" s="1"/>
  <c r="CE52" i="3" s="1"/>
  <c r="CF52" i="3" s="1"/>
  <c r="CH52" i="3" s="1"/>
  <c r="BW52" i="3"/>
  <c r="BX52" i="3" s="1"/>
  <c r="BY52" i="3" s="1"/>
  <c r="CA52" i="3" s="1"/>
  <c r="BP45" i="3"/>
  <c r="BP51" i="3" s="1"/>
  <c r="BU37" i="3"/>
  <c r="BU44" i="3"/>
  <c r="BS45" i="3"/>
  <c r="BX10" i="3"/>
  <c r="CA22" i="3"/>
  <c r="CA26" i="3"/>
  <c r="CA18" i="3"/>
  <c r="BW32" i="3"/>
  <c r="CA21" i="3"/>
  <c r="CA35" i="3"/>
  <c r="CA42" i="3"/>
  <c r="BW19" i="3"/>
  <c r="CA29" i="3"/>
  <c r="CA19" i="3"/>
  <c r="CA17" i="3"/>
  <c r="BW21" i="3"/>
  <c r="BW37" i="3"/>
  <c r="CA41" i="3"/>
  <c r="CA27" i="3"/>
  <c r="CA37" i="3"/>
  <c r="CA39" i="3"/>
  <c r="CA32" i="3"/>
  <c r="BW17" i="3"/>
  <c r="CA33" i="3"/>
  <c r="CA16" i="3"/>
  <c r="CA24" i="3"/>
  <c r="CA25" i="3"/>
  <c r="CA36" i="3"/>
  <c r="BW29" i="3"/>
  <c r="CA28" i="3"/>
  <c r="CA31" i="3"/>
  <c r="CA14" i="3"/>
  <c r="BW33" i="3"/>
  <c r="CA38" i="3"/>
  <c r="CA23" i="3"/>
  <c r="BW24" i="3"/>
  <c r="CA15" i="3"/>
  <c r="CA30" i="3"/>
  <c r="CA34" i="3"/>
  <c r="CA20" i="3"/>
  <c r="CA40" i="3"/>
  <c r="BW27" i="3"/>
  <c r="BW26" i="3"/>
  <c r="BW39" i="3"/>
  <c r="BW15" i="3"/>
  <c r="BW18" i="3"/>
  <c r="BW30" i="3"/>
  <c r="BW41" i="3"/>
  <c r="BW25" i="3"/>
  <c r="BW38" i="3"/>
  <c r="BW36" i="3"/>
  <c r="BW14" i="3"/>
  <c r="BW40" i="3"/>
  <c r="BW20" i="3"/>
  <c r="BW22" i="3"/>
  <c r="BW31" i="3"/>
  <c r="BW28" i="3"/>
  <c r="BW35" i="3"/>
  <c r="BW42" i="3"/>
  <c r="BW16" i="3"/>
  <c r="BW34" i="3"/>
  <c r="BW23" i="3"/>
  <c r="CA13" i="3"/>
  <c r="BW13" i="3"/>
  <c r="BW45" i="3" s="1"/>
  <c r="BW51" i="3" s="1"/>
  <c r="BJ45" i="3"/>
  <c r="BJ51" i="3" s="1"/>
  <c r="BV45" i="3"/>
  <c r="BV51" i="3" s="1"/>
  <c r="BU13" i="3"/>
  <c r="BR45" i="3"/>
  <c r="BR51" i="3" s="1"/>
  <c r="BU43" i="3"/>
  <c r="BK51" i="3"/>
  <c r="CB17" i="3" l="1"/>
  <c r="CB31" i="3"/>
  <c r="CB21" i="3"/>
  <c r="CB26" i="3"/>
  <c r="BU45" i="3"/>
  <c r="CA10" i="3"/>
  <c r="BX38" i="3"/>
  <c r="CB38" i="3" s="1"/>
  <c r="BX30" i="3"/>
  <c r="CB30" i="3" s="1"/>
  <c r="BX22" i="3"/>
  <c r="CB22" i="3" s="1"/>
  <c r="BX14" i="3"/>
  <c r="CB14" i="3" s="1"/>
  <c r="BX39" i="3"/>
  <c r="CB39" i="3" s="1"/>
  <c r="BX31" i="3"/>
  <c r="BX23" i="3"/>
  <c r="CB23" i="3" s="1"/>
  <c r="BX15" i="3"/>
  <c r="CB15" i="3" s="1"/>
  <c r="BX40" i="3"/>
  <c r="CB40" i="3" s="1"/>
  <c r="BX32" i="3"/>
  <c r="BX24" i="3"/>
  <c r="CB24" i="3" s="1"/>
  <c r="BX16" i="3"/>
  <c r="CB16" i="3" s="1"/>
  <c r="BX41" i="3"/>
  <c r="CB41" i="3" s="1"/>
  <c r="BX33" i="3"/>
  <c r="CB33" i="3" s="1"/>
  <c r="BX25" i="3"/>
  <c r="CB25" i="3" s="1"/>
  <c r="BX17" i="3"/>
  <c r="BX34" i="3"/>
  <c r="CB34" i="3" s="1"/>
  <c r="BX26" i="3"/>
  <c r="BX18" i="3"/>
  <c r="CB18" i="3" s="1"/>
  <c r="BX13" i="3"/>
  <c r="BX35" i="3"/>
  <c r="CB35" i="3" s="1"/>
  <c r="BX27" i="3"/>
  <c r="CB27" i="3" s="1"/>
  <c r="BX19" i="3"/>
  <c r="CB19" i="3" s="1"/>
  <c r="BX36" i="3"/>
  <c r="CB36" i="3" s="1"/>
  <c r="BX28" i="3"/>
  <c r="CB28" i="3" s="1"/>
  <c r="BX20" i="3"/>
  <c r="CB20" i="3" s="1"/>
  <c r="BX37" i="3"/>
  <c r="CB37" i="3" s="1"/>
  <c r="BX29" i="3"/>
  <c r="CB29" i="3" s="1"/>
  <c r="BX21" i="3"/>
  <c r="BX42" i="3"/>
  <c r="CB42" i="3" s="1"/>
  <c r="CC45" i="3"/>
  <c r="CC51" i="3" s="1"/>
  <c r="CE10" i="3"/>
  <c r="CH17" i="3"/>
  <c r="CH19" i="3"/>
  <c r="CH16" i="3"/>
  <c r="CH28" i="3"/>
  <c r="CD34" i="3"/>
  <c r="CD19" i="3"/>
  <c r="CH37" i="3"/>
  <c r="CD16" i="3"/>
  <c r="CD25" i="3"/>
  <c r="CH26" i="3"/>
  <c r="CH39" i="3"/>
  <c r="CH34" i="3"/>
  <c r="CD18" i="3"/>
  <c r="CD30" i="3"/>
  <c r="CH41" i="3"/>
  <c r="CD24" i="3"/>
  <c r="CD33" i="3"/>
  <c r="CH35" i="3"/>
  <c r="CH31" i="3"/>
  <c r="CD35" i="3"/>
  <c r="CD21" i="3"/>
  <c r="CD32" i="3"/>
  <c r="CD41" i="3"/>
  <c r="CH18" i="3"/>
  <c r="CD23" i="3"/>
  <c r="CD39" i="3"/>
  <c r="CH36" i="3"/>
  <c r="CH29" i="3"/>
  <c r="CH22" i="3"/>
  <c r="CH38" i="3"/>
  <c r="CH14" i="3"/>
  <c r="CH30" i="3"/>
  <c r="CD28" i="3"/>
  <c r="CD37" i="3"/>
  <c r="CH20" i="3"/>
  <c r="CH32" i="3"/>
  <c r="CH25" i="3"/>
  <c r="CD22" i="3"/>
  <c r="CH24" i="3"/>
  <c r="CH40" i="3"/>
  <c r="CH27" i="3"/>
  <c r="CH42" i="3"/>
  <c r="CD14" i="3"/>
  <c r="CH15" i="3"/>
  <c r="CD15" i="3"/>
  <c r="CD31" i="3"/>
  <c r="CH21" i="3"/>
  <c r="CD36" i="3"/>
  <c r="CD38" i="3"/>
  <c r="CH33" i="3"/>
  <c r="CD26" i="3"/>
  <c r="CD17" i="3"/>
  <c r="CD13" i="3"/>
  <c r="CD45" i="3" s="1"/>
  <c r="CD51" i="3" s="1"/>
  <c r="CH13" i="3"/>
  <c r="CD20" i="3"/>
  <c r="CD27" i="3"/>
  <c r="CD29" i="3"/>
  <c r="CD40" i="3"/>
  <c r="CH23" i="3"/>
  <c r="CD42" i="3"/>
  <c r="BY45" i="3"/>
  <c r="BY51" i="3" s="1"/>
  <c r="CB43" i="3"/>
  <c r="BN51" i="3"/>
  <c r="BQ45" i="3"/>
  <c r="BQ51" i="3" s="1"/>
  <c r="CA45" i="3"/>
  <c r="CA51" i="3" s="1"/>
  <c r="CG48" i="3"/>
  <c r="CG44" i="3" s="1"/>
  <c r="CF43" i="3"/>
  <c r="CB13" i="3"/>
  <c r="CB32" i="3"/>
  <c r="BZ45" i="3"/>
  <c r="CB44" i="3"/>
  <c r="CI44" i="3" l="1"/>
  <c r="CG45" i="3"/>
  <c r="CH45" i="3"/>
  <c r="CH51" i="3" s="1"/>
  <c r="BX45" i="3"/>
  <c r="BX51" i="3" s="1"/>
  <c r="BU51" i="3"/>
  <c r="CH10" i="3"/>
  <c r="CE26" i="3"/>
  <c r="CI26" i="3" s="1"/>
  <c r="CE27" i="3"/>
  <c r="CI27" i="3" s="1"/>
  <c r="CE14" i="3"/>
  <c r="CI14" i="3" s="1"/>
  <c r="CE19" i="3"/>
  <c r="CI19" i="3" s="1"/>
  <c r="CE16" i="3"/>
  <c r="CI16" i="3" s="1"/>
  <c r="CE21" i="3"/>
  <c r="CI21" i="3" s="1"/>
  <c r="CE34" i="3"/>
  <c r="CI34" i="3" s="1"/>
  <c r="CE37" i="3"/>
  <c r="CI37" i="3" s="1"/>
  <c r="CE23" i="3"/>
  <c r="CI23" i="3" s="1"/>
  <c r="CE13" i="3"/>
  <c r="CE38" i="3"/>
  <c r="CI38" i="3" s="1"/>
  <c r="CE15" i="3"/>
  <c r="CI15" i="3" s="1"/>
  <c r="CE17" i="3"/>
  <c r="CI17" i="3" s="1"/>
  <c r="CE42" i="3"/>
  <c r="CI42" i="3" s="1"/>
  <c r="CE20" i="3"/>
  <c r="CE41" i="3"/>
  <c r="CI41" i="3" s="1"/>
  <c r="CE39" i="3"/>
  <c r="CE30" i="3"/>
  <c r="CI30" i="3" s="1"/>
  <c r="CE32" i="3"/>
  <c r="CI32" i="3" s="1"/>
  <c r="CE18" i="3"/>
  <c r="CI18" i="3" s="1"/>
  <c r="CE40" i="3"/>
  <c r="CI40" i="3" s="1"/>
  <c r="CE25" i="3"/>
  <c r="CI25" i="3" s="1"/>
  <c r="CE22" i="3"/>
  <c r="CI22" i="3" s="1"/>
  <c r="CE24" i="3"/>
  <c r="CI24" i="3" s="1"/>
  <c r="CE29" i="3"/>
  <c r="CI29" i="3" s="1"/>
  <c r="CE35" i="3"/>
  <c r="CI35" i="3" s="1"/>
  <c r="CE28" i="3"/>
  <c r="CI28" i="3" s="1"/>
  <c r="CE33" i="3"/>
  <c r="CI33" i="3" s="1"/>
  <c r="CE31" i="3"/>
  <c r="CI31" i="3" s="1"/>
  <c r="CE36" i="3"/>
  <c r="CI36" i="3" s="1"/>
  <c r="CB45" i="3"/>
  <c r="CB51" i="3" s="1"/>
  <c r="CF45" i="3"/>
  <c r="CF51" i="3" s="1"/>
  <c r="CI43" i="3"/>
  <c r="CI20" i="3"/>
  <c r="CI39" i="3"/>
  <c r="CE45" i="3" l="1"/>
  <c r="CE51" i="3" s="1"/>
  <c r="CI13" i="3"/>
  <c r="CI45" i="3" s="1"/>
  <c r="CI51" i="3" s="1"/>
</calcChain>
</file>

<file path=xl/sharedStrings.xml><?xml version="1.0" encoding="utf-8"?>
<sst xmlns="http://schemas.openxmlformats.org/spreadsheetml/2006/main" count="363" uniqueCount="74">
  <si>
    <t>Subsecretaria de Politica Fiscal (SUPOF)</t>
  </si>
  <si>
    <t>Coordenação-Geral de Programação Financeira (COFIN)</t>
  </si>
  <si>
    <t>Gerência de Planejamento e Programação Financeira (GEPLA)</t>
  </si>
  <si>
    <t>R$ Mil</t>
  </si>
  <si>
    <t>ÓRGÃOS E/OU UNIDADES ORÇAMENTÁRIAS</t>
  </si>
  <si>
    <t>TOTAL</t>
  </si>
  <si>
    <t>Até Mai</t>
  </si>
  <si>
    <t>Até Jun</t>
  </si>
  <si>
    <t>Até Jul</t>
  </si>
  <si>
    <t>Até Ago</t>
  </si>
  <si>
    <t>Até Set</t>
  </si>
  <si>
    <t>Até Out</t>
  </si>
  <si>
    <t>Até Nov</t>
  </si>
  <si>
    <t>Até Dez</t>
  </si>
  <si>
    <t>Total</t>
  </si>
  <si>
    <t>Até Jan</t>
  </si>
  <si>
    <t>Até Fev</t>
  </si>
  <si>
    <t>Até Mar</t>
  </si>
  <si>
    <t>Até Abr</t>
  </si>
  <si>
    <t>III (PAC)</t>
  </si>
  <si>
    <t>Emendas Individuais</t>
  </si>
  <si>
    <t>Emendas de Bancadas</t>
  </si>
  <si>
    <t>Limites de Pagamento atualizados segundo Órgãos por Mês e Anexo, exercício de 2017</t>
  </si>
  <si>
    <t>Fluxo Obrigatórias</t>
  </si>
  <si>
    <t>R$ mil</t>
  </si>
  <si>
    <t>Presidência da República</t>
  </si>
  <si>
    <t>Ministério da Agricultura, Pecuária e Abastecimento</t>
  </si>
  <si>
    <t>Ministério da Ciência, Tecnologia, Inovações e Comunicações</t>
  </si>
  <si>
    <t>Ministério da Fazenda</t>
  </si>
  <si>
    <t>Ministério da Educação</t>
  </si>
  <si>
    <t>Ministério da Indústria, Comércio Exterior e Serviços</t>
  </si>
  <si>
    <t>Ministério da Justiça e Segurança Pública</t>
  </si>
  <si>
    <t>Ministério de Minas e Energia</t>
  </si>
  <si>
    <t>Ministério das Relações Exteriores</t>
  </si>
  <si>
    <t>Ministério da Saúde</t>
  </si>
  <si>
    <t>Ministério da Transparência e Controladoria-Geral da União</t>
  </si>
  <si>
    <t>Ministério dos Transportes, Portos e Aviação Civil</t>
  </si>
  <si>
    <t>Ministério do Trabalho</t>
  </si>
  <si>
    <t>Ministério da Cultura</t>
  </si>
  <si>
    <t>Ministério do Meio Ambiente</t>
  </si>
  <si>
    <t>Ministério do Planejamento, Desenvolvimento e Gestão</t>
  </si>
  <si>
    <t>Ministério do Esporte</t>
  </si>
  <si>
    <t>Ministério da Defesa</t>
  </si>
  <si>
    <t>Ministério da Integração Nacional</t>
  </si>
  <si>
    <t>Ministério do Turismo</t>
  </si>
  <si>
    <t>Ministério do Desenvolvimento Social</t>
  </si>
  <si>
    <t>Ministério das Cidades</t>
  </si>
  <si>
    <t>Gabinete da Vice-Presidência da República</t>
  </si>
  <si>
    <t>Advocacia-Geral da União</t>
  </si>
  <si>
    <t>Encargos Financeiros da União - Demais</t>
  </si>
  <si>
    <t>Encargos Financeiros da União - MF</t>
  </si>
  <si>
    <t>Encargos Financeiros da União - MPDG</t>
  </si>
  <si>
    <t>Transferências a Estados, Distrito Federal e Municípios</t>
  </si>
  <si>
    <t>Operações Oficiais de Crédito</t>
  </si>
  <si>
    <t>Ministério dos Direitos Humanos</t>
  </si>
  <si>
    <t>ANEXO II - Decreto nº 9.276, de 02/02/2018</t>
  </si>
  <si>
    <t>LIMITES DE PAGAMENTO RELATIVOS A DOTAÇÕES CONSTANTES DA LEI ORÇAMENTÁRIA DE 2018 E AOS RESTOS A PAGAR DAS FONTES ESPECIFICADAS</t>
  </si>
  <si>
    <t xml:space="preserve">1. Fontes: Todas as fontes, exceto as fontes 150, 163, 180, 181, 194, 195, 196, 250, 263, 280, 281, 294, 295, 296 e suas correspondentes, resultantes da incorporação de saldos de exercícios anteriores.
</t>
  </si>
  <si>
    <t>2. Exclui PAC e emendas impositivas individuais (RP6) e emendas impositivas de bancada (RP7).</t>
  </si>
  <si>
    <t>ANEXO III - Decreto nº 9.276, de 02/02/2018</t>
  </si>
  <si>
    <t>1. Fontes: 150, 163, 180, 250, 263, 280 e suas correspondentes, resultantes da incorporação de saldos de exercícios anteriores.</t>
  </si>
  <si>
    <t>1. Não inclui emendas PAC.</t>
  </si>
  <si>
    <t>ANEXO IV - Decreto nº 9.276, de 02/02/2018</t>
  </si>
  <si>
    <t xml:space="preserve">LIMITES DE PAGAMENTO RELATIVOS A DOTAÇÕES CONSTANTES DA LEI ORÇAMENTÁRIA DE 2018 E AOS RESTOS A PAGAR -  PROGRAMA DE ACELERAÇÃO DO CRESCIMENTO - PAC </t>
  </si>
  <si>
    <t>ANEXO V - Decreto nº 9.276, de 02/02/2018</t>
  </si>
  <si>
    <t>LIMITES DE PAGAMENTO RELATIVO A DOTAÇÕES CONSTANTES DA LEI ORÇAMENTÁRIA DE 2018 E AOS RESTOS A PAGAR - EMENDAS INDIVIDUAIS E EMENDAS IMPOSITIVAS DE BANCADA ESTADUAL</t>
  </si>
  <si>
    <t>Emendas Impositivas Individuais</t>
  </si>
  <si>
    <t>ANEXO XIV - Decreto nº 9.276, de 02/02/2018</t>
  </si>
  <si>
    <t>FLUXO DE PAGAMENTO DAS DESPESAS OBRIGATÓRIAS DE QUE TRATA O ANEXO VIII</t>
  </si>
  <si>
    <t>Limites de Pagamento atualizados segundo Órgãos por Mês e Anexo, exercício de 2018</t>
  </si>
  <si>
    <t>IV (PAC)</t>
  </si>
  <si>
    <t>Tesouro</t>
  </si>
  <si>
    <t>Próprias</t>
  </si>
  <si>
    <t>Emendas Impositivas de Bancada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</si>
</sst>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medium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medium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theme="4" tint="0.59999389629810485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4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right" vertical="center"/>
    </xf>
    <xf numFmtId="164" fontId="0" fillId="2" borderId="14" xfId="0" applyNumberFormat="1" applyFont="1" applyFill="1" applyBorder="1" applyAlignment="1">
      <alignment horizontal="right" vertical="center"/>
    </xf>
    <xf numFmtId="164" fontId="0" fillId="2" borderId="15" xfId="0" applyNumberFormat="1" applyFont="1" applyFill="1" applyBorder="1" applyAlignment="1">
      <alignment horizontal="right" vertical="center"/>
    </xf>
    <xf numFmtId="164" fontId="0" fillId="0" borderId="13" xfId="0" applyNumberFormat="1" applyFont="1" applyFill="1" applyBorder="1" applyAlignment="1">
      <alignment horizontal="right" vertical="center"/>
    </xf>
    <xf numFmtId="164" fontId="0" fillId="0" borderId="14" xfId="0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22" fontId="4" fillId="0" borderId="0" xfId="0" applyNumberFormat="1" applyFont="1"/>
    <xf numFmtId="1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4" fontId="1" fillId="0" borderId="10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0" fillId="0" borderId="0" xfId="0" applyNumberFormat="1"/>
    <xf numFmtId="0" fontId="0" fillId="2" borderId="16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164" fontId="0" fillId="2" borderId="3" xfId="0" applyNumberFormat="1" applyFont="1" applyFill="1" applyBorder="1" applyAlignment="1">
      <alignment horizontal="right" vertical="center"/>
    </xf>
    <xf numFmtId="164" fontId="0" fillId="2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65" fontId="6" fillId="0" borderId="0" xfId="1" applyNumberFormat="1" applyFont="1" applyBorder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0" borderId="1" xfId="0" applyNumberFormat="1" applyFont="1" applyBorder="1" applyAlignment="1">
      <alignment horizontal="right" vertical="center"/>
    </xf>
    <xf numFmtId="164" fontId="0" fillId="2" borderId="14" xfId="0" applyNumberFormat="1" applyFont="1" applyFill="1" applyBorder="1" applyAlignment="1">
      <alignment horizontal="right"/>
    </xf>
    <xf numFmtId="14" fontId="1" fillId="0" borderId="5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wrapText="1"/>
    </xf>
    <xf numFmtId="0" fontId="0" fillId="2" borderId="3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0" fillId="0" borderId="12" xfId="0" applyBorder="1" applyAlignment="1">
      <alignment vertical="top" wrapText="1"/>
    </xf>
    <xf numFmtId="0" fontId="0" fillId="0" borderId="0" xfId="0" applyBorder="1" applyAlignment="1"/>
    <xf numFmtId="0" fontId="0" fillId="2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4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0" fillId="0" borderId="0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164" fontId="0" fillId="0" borderId="27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28" xfId="0" applyNumberFormat="1" applyFont="1" applyFill="1" applyBorder="1" applyAlignment="1">
      <alignment horizontal="right" vertical="center"/>
    </xf>
    <xf numFmtId="164" fontId="0" fillId="0" borderId="29" xfId="0" applyNumberFormat="1" applyFont="1" applyFill="1" applyBorder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711" y="133350"/>
          <a:ext cx="1646683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71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1237109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71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133350</xdr:rowOff>
    </xdr:from>
    <xdr:to>
      <xdr:col>1</xdr:col>
      <xdr:colOff>1713358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133350"/>
          <a:ext cx="1646683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161925</xdr:rowOff>
    </xdr:from>
    <xdr:to>
      <xdr:col>2</xdr:col>
      <xdr:colOff>1703833</xdr:colOff>
      <xdr:row>2</xdr:row>
      <xdr:rowOff>129675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161925"/>
          <a:ext cx="1646683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0"/>
  <sheetViews>
    <sheetView showGridLines="0" zoomScaleNormal="100" workbookViewId="0">
      <selection activeCell="P17" sqref="P17"/>
    </sheetView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76.5703125" bestFit="1" customWidth="1"/>
    <col min="4" max="5" width="16.5703125" hidden="1" customWidth="1"/>
    <col min="6" max="6" width="18" hidden="1" customWidth="1"/>
    <col min="7" max="7" width="17.85546875" hidden="1" customWidth="1"/>
    <col min="8" max="8" width="18" hidden="1" customWidth="1"/>
    <col min="9" max="9" width="17.85546875" hidden="1" customWidth="1"/>
    <col min="10" max="10" width="16.7109375" hidden="1" customWidth="1"/>
    <col min="11" max="11" width="18" hidden="1" customWidth="1"/>
    <col min="12" max="13" width="17.85546875" bestFit="1" customWidth="1"/>
    <col min="14" max="14" width="17" bestFit="1" customWidth="1"/>
    <col min="15" max="15" width="18.570312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9" x14ac:dyDescent="0.25">
      <c r="C1" s="2"/>
    </row>
    <row r="2" spans="2:19" x14ac:dyDescent="0.25">
      <c r="C2" s="2"/>
      <c r="Q2" s="8"/>
    </row>
    <row r="3" spans="2:19" x14ac:dyDescent="0.25">
      <c r="C3" s="2"/>
      <c r="Q3" s="8"/>
    </row>
    <row r="4" spans="2:19" x14ac:dyDescent="0.25">
      <c r="B4" s="87" t="s">
        <v>0</v>
      </c>
      <c r="C4" s="87"/>
      <c r="Q4" s="8"/>
    </row>
    <row r="5" spans="2:19" x14ac:dyDescent="0.25">
      <c r="B5" s="87" t="s">
        <v>1</v>
      </c>
      <c r="C5" s="87"/>
      <c r="O5" s="29">
        <f ca="1">NOW()</f>
        <v>43818.610208680555</v>
      </c>
      <c r="Q5" s="8"/>
    </row>
    <row r="6" spans="2:19" x14ac:dyDescent="0.25">
      <c r="B6" s="87" t="s">
        <v>2</v>
      </c>
      <c r="C6" s="87"/>
      <c r="M6" s="90"/>
      <c r="N6" s="90"/>
      <c r="O6" s="90"/>
      <c r="Q6" s="8"/>
    </row>
    <row r="7" spans="2:19" x14ac:dyDescent="0.25">
      <c r="B7" s="88" t="s">
        <v>55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Q7" s="8"/>
    </row>
    <row r="8" spans="2:19" ht="33" customHeight="1" x14ac:dyDescent="0.25">
      <c r="B8" s="88" t="s">
        <v>56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Q8" s="8"/>
    </row>
    <row r="9" spans="2:19" ht="15.75" thickBot="1" x14ac:dyDescent="0.3">
      <c r="C9" s="3"/>
      <c r="O9" s="4" t="s">
        <v>3</v>
      </c>
      <c r="Q9" s="8"/>
    </row>
    <row r="10" spans="2:19" s="8" customFormat="1" ht="15.75" thickBot="1" x14ac:dyDescent="0.3">
      <c r="B10" s="91" t="s">
        <v>4</v>
      </c>
      <c r="C10" s="92"/>
      <c r="D10" s="7" t="s">
        <v>15</v>
      </c>
      <c r="E10" s="20" t="s">
        <v>16</v>
      </c>
      <c r="F10" s="7" t="s">
        <v>17</v>
      </c>
      <c r="G10" s="20" t="s">
        <v>18</v>
      </c>
      <c r="H10" s="7" t="s">
        <v>6</v>
      </c>
      <c r="I10" s="20" t="s">
        <v>7</v>
      </c>
      <c r="J10" s="7" t="s">
        <v>8</v>
      </c>
      <c r="K10" s="20" t="s">
        <v>9</v>
      </c>
      <c r="L10" s="7" t="s">
        <v>10</v>
      </c>
      <c r="M10" s="20" t="s">
        <v>11</v>
      </c>
      <c r="N10" s="7" t="s">
        <v>12</v>
      </c>
      <c r="O10" s="20" t="s">
        <v>13</v>
      </c>
      <c r="P10" s="5"/>
    </row>
    <row r="11" spans="2:19" s="8" customFormat="1" x14ac:dyDescent="0.25">
      <c r="B11" s="54">
        <v>20000</v>
      </c>
      <c r="C11" s="39" t="s">
        <v>25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1596827</v>
      </c>
      <c r="O11" s="51">
        <v>1772848</v>
      </c>
      <c r="P11" s="5"/>
    </row>
    <row r="12" spans="2:19" s="8" customFormat="1" x14ac:dyDescent="0.25">
      <c r="B12" s="55">
        <v>22000</v>
      </c>
      <c r="C12" s="38" t="s">
        <v>26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>
        <v>0</v>
      </c>
      <c r="J12" s="9">
        <v>0</v>
      </c>
      <c r="K12" s="10">
        <v>0</v>
      </c>
      <c r="L12" s="9">
        <v>0</v>
      </c>
      <c r="M12" s="10">
        <v>0</v>
      </c>
      <c r="N12" s="9">
        <v>1225400</v>
      </c>
      <c r="O12" s="10">
        <v>1318419</v>
      </c>
      <c r="P12" s="5"/>
    </row>
    <row r="13" spans="2:19" s="14" customFormat="1" x14ac:dyDescent="0.25">
      <c r="B13" s="54">
        <v>24000</v>
      </c>
      <c r="C13" s="39" t="s">
        <v>27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0</v>
      </c>
      <c r="J13" s="12">
        <v>0</v>
      </c>
      <c r="K13" s="13">
        <v>0</v>
      </c>
      <c r="L13" s="12">
        <v>0</v>
      </c>
      <c r="M13" s="13">
        <v>0</v>
      </c>
      <c r="N13" s="12">
        <v>2743631</v>
      </c>
      <c r="O13" s="13">
        <v>3514697</v>
      </c>
      <c r="P13" s="11"/>
    </row>
    <row r="14" spans="2:19" s="8" customFormat="1" x14ac:dyDescent="0.25">
      <c r="B14" s="55">
        <v>25000</v>
      </c>
      <c r="C14" s="38" t="s">
        <v>28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v>0</v>
      </c>
      <c r="J14" s="9">
        <v>0</v>
      </c>
      <c r="K14" s="10">
        <v>0</v>
      </c>
      <c r="L14" s="9">
        <v>0</v>
      </c>
      <c r="M14" s="10">
        <v>0</v>
      </c>
      <c r="N14" s="9">
        <v>2927617</v>
      </c>
      <c r="O14" s="10">
        <v>3470838</v>
      </c>
      <c r="P14" s="5"/>
      <c r="S14" s="14"/>
    </row>
    <row r="15" spans="2:19" s="14" customFormat="1" x14ac:dyDescent="0.25">
      <c r="B15" s="54">
        <v>26000</v>
      </c>
      <c r="C15" s="39" t="s">
        <v>29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12">
        <v>0</v>
      </c>
      <c r="K15" s="13">
        <v>0</v>
      </c>
      <c r="L15" s="12">
        <v>0</v>
      </c>
      <c r="M15" s="13">
        <v>0</v>
      </c>
      <c r="N15" s="12">
        <v>18969869</v>
      </c>
      <c r="O15" s="13">
        <v>22174300</v>
      </c>
      <c r="P15" s="11"/>
      <c r="S15" s="8"/>
    </row>
    <row r="16" spans="2:19" s="8" customFormat="1" x14ac:dyDescent="0.25">
      <c r="B16" s="55">
        <v>28000</v>
      </c>
      <c r="C16" s="38" t="s">
        <v>30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0">
        <v>0</v>
      </c>
      <c r="J16" s="9">
        <v>0</v>
      </c>
      <c r="K16" s="10">
        <v>0</v>
      </c>
      <c r="L16" s="9">
        <v>0</v>
      </c>
      <c r="M16" s="10">
        <v>0</v>
      </c>
      <c r="N16" s="9">
        <v>595330</v>
      </c>
      <c r="O16" s="10">
        <v>676842</v>
      </c>
      <c r="P16" s="5"/>
      <c r="S16" s="14"/>
    </row>
    <row r="17" spans="2:19" s="14" customFormat="1" x14ac:dyDescent="0.25">
      <c r="B17" s="54">
        <v>30000</v>
      </c>
      <c r="C17" s="39" t="s">
        <v>31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12">
        <v>0</v>
      </c>
      <c r="K17" s="13">
        <v>0</v>
      </c>
      <c r="L17" s="12">
        <v>0</v>
      </c>
      <c r="M17" s="13">
        <v>0</v>
      </c>
      <c r="N17" s="12">
        <v>2469612</v>
      </c>
      <c r="O17" s="13">
        <v>2716210</v>
      </c>
      <c r="P17" s="11"/>
      <c r="S17" s="8"/>
    </row>
    <row r="18" spans="2:19" s="8" customFormat="1" x14ac:dyDescent="0.25">
      <c r="B18" s="55">
        <v>32000</v>
      </c>
      <c r="C18" s="38" t="s">
        <v>32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0">
        <v>0</v>
      </c>
      <c r="J18" s="9">
        <v>0</v>
      </c>
      <c r="K18" s="10">
        <v>0</v>
      </c>
      <c r="L18" s="9">
        <v>0</v>
      </c>
      <c r="M18" s="10">
        <v>0</v>
      </c>
      <c r="N18" s="9">
        <v>432302</v>
      </c>
      <c r="O18" s="10">
        <v>524608</v>
      </c>
      <c r="P18" s="5"/>
      <c r="S18" s="14"/>
    </row>
    <row r="19" spans="2:19" s="14" customFormat="1" x14ac:dyDescent="0.25">
      <c r="B19" s="54">
        <v>35000</v>
      </c>
      <c r="C19" s="39" t="s">
        <v>33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>
        <v>0</v>
      </c>
      <c r="J19" s="12">
        <v>0</v>
      </c>
      <c r="K19" s="13">
        <v>0</v>
      </c>
      <c r="L19" s="12">
        <v>0</v>
      </c>
      <c r="M19" s="13">
        <v>0</v>
      </c>
      <c r="N19" s="12">
        <v>1218993</v>
      </c>
      <c r="O19" s="13">
        <v>1652212</v>
      </c>
      <c r="P19" s="11"/>
      <c r="S19" s="8"/>
    </row>
    <row r="20" spans="2:19" s="8" customFormat="1" x14ac:dyDescent="0.25">
      <c r="B20" s="55">
        <v>36000</v>
      </c>
      <c r="C20" s="38" t="s">
        <v>34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0">
        <v>0</v>
      </c>
      <c r="J20" s="9">
        <v>0</v>
      </c>
      <c r="K20" s="10">
        <v>0</v>
      </c>
      <c r="L20" s="9">
        <v>0</v>
      </c>
      <c r="M20" s="10">
        <v>0</v>
      </c>
      <c r="N20" s="9">
        <v>18900107</v>
      </c>
      <c r="O20" s="10">
        <v>22657118</v>
      </c>
      <c r="P20" s="5"/>
      <c r="S20" s="14"/>
    </row>
    <row r="21" spans="2:19" s="14" customFormat="1" x14ac:dyDescent="0.25">
      <c r="B21" s="54">
        <v>37000</v>
      </c>
      <c r="C21" s="39" t="s">
        <v>35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3">
        <v>0</v>
      </c>
      <c r="N21" s="12">
        <v>87197</v>
      </c>
      <c r="O21" s="13">
        <v>95843</v>
      </c>
      <c r="P21" s="11"/>
      <c r="S21" s="8"/>
    </row>
    <row r="22" spans="2:19" s="8" customFormat="1" x14ac:dyDescent="0.25">
      <c r="B22" s="55">
        <v>39000</v>
      </c>
      <c r="C22" s="38" t="s">
        <v>36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0">
        <v>0</v>
      </c>
      <c r="J22" s="9">
        <v>0</v>
      </c>
      <c r="K22" s="10">
        <v>0</v>
      </c>
      <c r="L22" s="9">
        <v>0</v>
      </c>
      <c r="M22" s="10">
        <v>0</v>
      </c>
      <c r="N22" s="9">
        <v>775357</v>
      </c>
      <c r="O22" s="10">
        <v>754825</v>
      </c>
      <c r="P22" s="5"/>
      <c r="S22"/>
    </row>
    <row r="23" spans="2:19" s="14" customFormat="1" x14ac:dyDescent="0.25">
      <c r="B23" s="54">
        <v>40000</v>
      </c>
      <c r="C23" s="39" t="s">
        <v>37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259783</v>
      </c>
      <c r="O23" s="13">
        <v>313771</v>
      </c>
      <c r="P23" s="11"/>
      <c r="S23" s="16"/>
    </row>
    <row r="24" spans="2:19" s="8" customFormat="1" x14ac:dyDescent="0.25">
      <c r="B24" s="55">
        <v>42000</v>
      </c>
      <c r="C24" s="38" t="s">
        <v>38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0">
        <v>0</v>
      </c>
      <c r="J24" s="9">
        <v>0</v>
      </c>
      <c r="K24" s="10">
        <v>0</v>
      </c>
      <c r="L24" s="9">
        <v>0</v>
      </c>
      <c r="M24" s="10">
        <v>0</v>
      </c>
      <c r="N24" s="9">
        <v>487678</v>
      </c>
      <c r="O24" s="10">
        <v>565162</v>
      </c>
      <c r="P24" s="5"/>
      <c r="S24"/>
    </row>
    <row r="25" spans="2:19" s="14" customFormat="1" x14ac:dyDescent="0.25">
      <c r="B25" s="54">
        <v>44000</v>
      </c>
      <c r="C25" s="39" t="s">
        <v>39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3">
        <v>0</v>
      </c>
      <c r="J25" s="12">
        <v>0</v>
      </c>
      <c r="K25" s="13">
        <v>0</v>
      </c>
      <c r="L25" s="12">
        <v>0</v>
      </c>
      <c r="M25" s="13">
        <v>0</v>
      </c>
      <c r="N25" s="12">
        <v>443353</v>
      </c>
      <c r="O25" s="13">
        <v>481873</v>
      </c>
      <c r="P25" s="11"/>
    </row>
    <row r="26" spans="2:19" s="8" customFormat="1" x14ac:dyDescent="0.25">
      <c r="B26" s="55">
        <v>47000</v>
      </c>
      <c r="C26" s="38" t="s">
        <v>40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0">
        <v>0</v>
      </c>
      <c r="J26" s="9">
        <v>0</v>
      </c>
      <c r="K26" s="10">
        <v>0</v>
      </c>
      <c r="L26" s="9">
        <v>0</v>
      </c>
      <c r="M26" s="10">
        <v>0</v>
      </c>
      <c r="N26" s="9">
        <v>1060226</v>
      </c>
      <c r="O26" s="10">
        <v>1201132</v>
      </c>
      <c r="P26" s="5"/>
    </row>
    <row r="27" spans="2:19" s="14" customFormat="1" x14ac:dyDescent="0.25">
      <c r="B27" s="54">
        <v>51000</v>
      </c>
      <c r="C27" s="39" t="s">
        <v>41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3">
        <v>0</v>
      </c>
      <c r="J27" s="12">
        <v>0</v>
      </c>
      <c r="K27" s="13">
        <v>0</v>
      </c>
      <c r="L27" s="12">
        <v>0</v>
      </c>
      <c r="M27" s="13">
        <v>0</v>
      </c>
      <c r="N27" s="12">
        <v>498311</v>
      </c>
      <c r="O27" s="13">
        <v>547273</v>
      </c>
      <c r="P27" s="11"/>
      <c r="S27" s="16"/>
    </row>
    <row r="28" spans="2:19" s="8" customFormat="1" x14ac:dyDescent="0.25">
      <c r="B28" s="55">
        <v>52000</v>
      </c>
      <c r="C28" s="38" t="s">
        <v>42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9">
        <v>5570347</v>
      </c>
      <c r="O28" s="10">
        <v>7548345</v>
      </c>
      <c r="P28" s="5"/>
      <c r="S28" s="14"/>
    </row>
    <row r="29" spans="2:19" s="14" customFormat="1" x14ac:dyDescent="0.25">
      <c r="B29" s="54">
        <v>53000</v>
      </c>
      <c r="C29" s="39" t="s">
        <v>43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1819753</v>
      </c>
      <c r="O29" s="13">
        <v>1862907</v>
      </c>
      <c r="P29" s="11"/>
      <c r="S29" s="8"/>
    </row>
    <row r="30" spans="2:19" s="8" customFormat="1" x14ac:dyDescent="0.25">
      <c r="B30" s="55">
        <v>54000</v>
      </c>
      <c r="C30" s="38" t="s">
        <v>44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10">
        <v>0</v>
      </c>
      <c r="J30" s="9">
        <v>0</v>
      </c>
      <c r="K30" s="10">
        <v>0</v>
      </c>
      <c r="L30" s="9">
        <v>0</v>
      </c>
      <c r="M30" s="10">
        <v>0</v>
      </c>
      <c r="N30" s="9">
        <v>377999</v>
      </c>
      <c r="O30" s="10">
        <v>402916</v>
      </c>
      <c r="P30" s="5"/>
      <c r="S30" s="14"/>
    </row>
    <row r="31" spans="2:19" s="14" customFormat="1" x14ac:dyDescent="0.25">
      <c r="B31" s="54">
        <v>55000</v>
      </c>
      <c r="C31" s="39" t="s">
        <v>45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3282302</v>
      </c>
      <c r="O31" s="13">
        <v>3729346</v>
      </c>
      <c r="P31" s="11"/>
      <c r="S31" s="8"/>
    </row>
    <row r="32" spans="2:19" x14ac:dyDescent="0.25">
      <c r="B32" s="55">
        <v>56000</v>
      </c>
      <c r="C32" s="38" t="s">
        <v>46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0">
        <v>0</v>
      </c>
      <c r="J32" s="9">
        <v>0</v>
      </c>
      <c r="K32" s="10">
        <v>0</v>
      </c>
      <c r="L32" s="9">
        <v>0</v>
      </c>
      <c r="M32" s="10">
        <v>0</v>
      </c>
      <c r="N32" s="9">
        <v>565732</v>
      </c>
      <c r="O32" s="10">
        <v>565732</v>
      </c>
    </row>
    <row r="33" spans="2:19" s="16" customFormat="1" x14ac:dyDescent="0.25">
      <c r="B33" s="54">
        <v>60000</v>
      </c>
      <c r="C33" s="39" t="s">
        <v>47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3">
        <v>0</v>
      </c>
      <c r="J33" s="12">
        <v>0</v>
      </c>
      <c r="K33" s="13">
        <v>0</v>
      </c>
      <c r="L33" s="12">
        <v>0</v>
      </c>
      <c r="M33" s="13">
        <v>0</v>
      </c>
      <c r="N33" s="12">
        <v>2054</v>
      </c>
      <c r="O33" s="13">
        <v>2490</v>
      </c>
      <c r="P33" s="15"/>
      <c r="S33" s="14"/>
    </row>
    <row r="34" spans="2:19" x14ac:dyDescent="0.25">
      <c r="B34" s="55">
        <v>63000</v>
      </c>
      <c r="C34" s="38" t="s">
        <v>48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0">
        <v>0</v>
      </c>
      <c r="J34" s="9">
        <v>0</v>
      </c>
      <c r="K34" s="10">
        <v>0</v>
      </c>
      <c r="L34" s="9">
        <v>0</v>
      </c>
      <c r="M34" s="10">
        <v>0</v>
      </c>
      <c r="N34" s="9">
        <v>396023</v>
      </c>
      <c r="O34" s="10">
        <v>449351</v>
      </c>
      <c r="S34" s="8"/>
    </row>
    <row r="35" spans="2:19" s="16" customFormat="1" x14ac:dyDescent="0.25">
      <c r="B35" s="54">
        <v>71000</v>
      </c>
      <c r="C35" s="39" t="s">
        <v>49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3">
        <v>0</v>
      </c>
      <c r="J35" s="12">
        <v>0</v>
      </c>
      <c r="K35" s="13">
        <v>0</v>
      </c>
      <c r="L35" s="12">
        <v>0</v>
      </c>
      <c r="M35" s="13">
        <v>0</v>
      </c>
      <c r="N35" s="12">
        <v>0</v>
      </c>
      <c r="O35" s="13">
        <v>0</v>
      </c>
      <c r="P35" s="15"/>
      <c r="S35" s="14"/>
    </row>
    <row r="36" spans="2:19" x14ac:dyDescent="0.25">
      <c r="B36" s="55">
        <v>71101</v>
      </c>
      <c r="C36" s="38" t="s">
        <v>50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10">
        <v>0</v>
      </c>
      <c r="J36" s="9">
        <v>0</v>
      </c>
      <c r="K36" s="10">
        <v>0</v>
      </c>
      <c r="L36" s="9">
        <v>0</v>
      </c>
      <c r="M36" s="10">
        <v>0</v>
      </c>
      <c r="N36" s="9">
        <v>1431114</v>
      </c>
      <c r="O36" s="10">
        <v>2299614</v>
      </c>
      <c r="S36" s="16"/>
    </row>
    <row r="37" spans="2:19" s="16" customFormat="1" x14ac:dyDescent="0.25">
      <c r="B37" s="54">
        <v>71102</v>
      </c>
      <c r="C37" s="39" t="s">
        <v>51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2">
        <v>0</v>
      </c>
      <c r="K37" s="13">
        <v>0</v>
      </c>
      <c r="L37" s="12">
        <v>0</v>
      </c>
      <c r="M37" s="13">
        <v>0</v>
      </c>
      <c r="N37" s="12">
        <v>1096549</v>
      </c>
      <c r="O37" s="13">
        <v>1776648</v>
      </c>
      <c r="P37" s="15"/>
      <c r="S37"/>
    </row>
    <row r="38" spans="2:19" x14ac:dyDescent="0.25">
      <c r="B38" s="55">
        <v>73000</v>
      </c>
      <c r="C38" s="38" t="s">
        <v>52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10">
        <v>0</v>
      </c>
      <c r="J38" s="9">
        <v>0</v>
      </c>
      <c r="K38" s="10">
        <v>0</v>
      </c>
      <c r="L38" s="9">
        <v>0</v>
      </c>
      <c r="M38" s="10">
        <v>0</v>
      </c>
      <c r="N38" s="9">
        <v>12897</v>
      </c>
      <c r="O38" s="10">
        <v>14412</v>
      </c>
      <c r="S38" s="16"/>
    </row>
    <row r="39" spans="2:19" s="16" customFormat="1" x14ac:dyDescent="0.25">
      <c r="B39" s="54">
        <v>74000</v>
      </c>
      <c r="C39" s="39" t="s">
        <v>53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3">
        <v>0</v>
      </c>
      <c r="J39" s="12">
        <v>0</v>
      </c>
      <c r="K39" s="13">
        <v>0</v>
      </c>
      <c r="L39" s="12">
        <v>0</v>
      </c>
      <c r="M39" s="13">
        <v>0</v>
      </c>
      <c r="N39" s="12">
        <v>1183693</v>
      </c>
      <c r="O39" s="13">
        <v>917890</v>
      </c>
      <c r="P39" s="15"/>
      <c r="S39" s="8"/>
    </row>
    <row r="40" spans="2:19" ht="15.75" thickBot="1" x14ac:dyDescent="0.3">
      <c r="B40" s="55">
        <v>81000</v>
      </c>
      <c r="C40" s="38" t="s">
        <v>54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10">
        <v>0</v>
      </c>
      <c r="J40" s="9">
        <v>0</v>
      </c>
      <c r="K40" s="10">
        <v>0</v>
      </c>
      <c r="L40" s="9">
        <v>0</v>
      </c>
      <c r="M40" s="10">
        <v>0</v>
      </c>
      <c r="N40" s="9">
        <v>153917</v>
      </c>
      <c r="O40" s="10">
        <v>257353</v>
      </c>
    </row>
    <row r="41" spans="2:19" ht="15.75" thickBot="1" x14ac:dyDescent="0.3">
      <c r="B41" s="17"/>
      <c r="C41" s="17" t="s">
        <v>5</v>
      </c>
      <c r="D41" s="18">
        <f>SUM(D11:D40)</f>
        <v>0</v>
      </c>
      <c r="E41" s="18">
        <f t="shared" ref="E41:O41" si="0">SUM(E11:E40)</f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70583973</v>
      </c>
      <c r="O41" s="19">
        <f t="shared" si="0"/>
        <v>84264975</v>
      </c>
    </row>
    <row r="42" spans="2:19" x14ac:dyDescent="0.25">
      <c r="B42" s="89" t="s">
        <v>57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9" x14ac:dyDescent="0.25">
      <c r="B43" s="86" t="s">
        <v>58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9" x14ac:dyDescent="0.25">
      <c r="P44"/>
    </row>
    <row r="48" spans="2:19" x14ac:dyDescent="0.25">
      <c r="K48" s="32"/>
    </row>
    <row r="49" spans="11:11" x14ac:dyDescent="0.25">
      <c r="K49" s="32"/>
    </row>
    <row r="50" spans="11:11" x14ac:dyDescent="0.25">
      <c r="K50" s="33"/>
    </row>
  </sheetData>
  <sortState xmlns:xlrd2="http://schemas.microsoft.com/office/spreadsheetml/2017/richdata2" ref="S12:S41">
    <sortCondition ref="S12:S41"/>
  </sortState>
  <mergeCells count="9">
    <mergeCell ref="B43:O43"/>
    <mergeCell ref="B5:C5"/>
    <mergeCell ref="B4:C4"/>
    <mergeCell ref="B7:O7"/>
    <mergeCell ref="B8:O8"/>
    <mergeCell ref="B42:O42"/>
    <mergeCell ref="M6:O6"/>
    <mergeCell ref="B10:C10"/>
    <mergeCell ref="B6:C6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0"/>
  <sheetViews>
    <sheetView showGridLines="0" zoomScale="70" zoomScaleNormal="70" workbookViewId="0"/>
  </sheetViews>
  <sheetFormatPr defaultColWidth="65.140625" defaultRowHeight="15" x14ac:dyDescent="0.25"/>
  <cols>
    <col min="1" max="1" width="9.85546875" customWidth="1"/>
    <col min="2" max="2" width="8.140625" style="1" bestFit="1" customWidth="1"/>
    <col min="3" max="3" width="76.5703125" bestFit="1" customWidth="1"/>
    <col min="4" max="5" width="16.5703125" hidden="1" customWidth="1"/>
    <col min="6" max="6" width="18" hidden="1" customWidth="1"/>
    <col min="7" max="7" width="17.85546875" hidden="1" customWidth="1"/>
    <col min="8" max="8" width="18" hidden="1" customWidth="1"/>
    <col min="9" max="9" width="17.85546875" hidden="1" customWidth="1"/>
    <col min="10" max="10" width="16.7109375" hidden="1" customWidth="1"/>
    <col min="11" max="11" width="18" hidden="1" customWidth="1"/>
    <col min="12" max="13" width="17.85546875" bestFit="1" customWidth="1"/>
    <col min="14" max="14" width="17" bestFit="1" customWidth="1"/>
    <col min="15" max="15" width="18.570312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9" x14ac:dyDescent="0.25">
      <c r="C1" s="2"/>
    </row>
    <row r="2" spans="2:19" x14ac:dyDescent="0.25">
      <c r="C2" s="2"/>
      <c r="Q2" s="8"/>
    </row>
    <row r="3" spans="2:19" x14ac:dyDescent="0.25">
      <c r="C3" s="2"/>
      <c r="Q3" s="8"/>
    </row>
    <row r="4" spans="2:19" x14ac:dyDescent="0.25">
      <c r="B4" s="87" t="s">
        <v>0</v>
      </c>
      <c r="C4" s="87"/>
      <c r="Q4" s="8"/>
    </row>
    <row r="5" spans="2:19" x14ac:dyDescent="0.25">
      <c r="B5" s="87" t="s">
        <v>1</v>
      </c>
      <c r="C5" s="87"/>
      <c r="O5" s="29">
        <f ca="1">NOW()</f>
        <v>43818.610208680555</v>
      </c>
      <c r="Q5" s="8"/>
    </row>
    <row r="6" spans="2:19" x14ac:dyDescent="0.25">
      <c r="B6" s="87" t="s">
        <v>2</v>
      </c>
      <c r="C6" s="87"/>
      <c r="M6" s="90"/>
      <c r="N6" s="90"/>
      <c r="O6" s="90"/>
      <c r="Q6" s="8"/>
    </row>
    <row r="7" spans="2:19" x14ac:dyDescent="0.25">
      <c r="B7" s="88" t="s">
        <v>59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Q7" s="8"/>
    </row>
    <row r="8" spans="2:19" ht="33" customHeight="1" x14ac:dyDescent="0.25">
      <c r="B8" s="88" t="s">
        <v>56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Q8" s="8"/>
    </row>
    <row r="9" spans="2:19" ht="15.75" thickBot="1" x14ac:dyDescent="0.3">
      <c r="C9" s="3"/>
      <c r="O9" s="4" t="s">
        <v>3</v>
      </c>
      <c r="Q9" s="8"/>
    </row>
    <row r="10" spans="2:19" s="8" customFormat="1" ht="15.75" thickBot="1" x14ac:dyDescent="0.3">
      <c r="B10" s="91" t="s">
        <v>4</v>
      </c>
      <c r="C10" s="92"/>
      <c r="D10" s="7" t="s">
        <v>15</v>
      </c>
      <c r="E10" s="53" t="s">
        <v>16</v>
      </c>
      <c r="F10" s="7" t="s">
        <v>17</v>
      </c>
      <c r="G10" s="53" t="s">
        <v>18</v>
      </c>
      <c r="H10" s="7" t="s">
        <v>6</v>
      </c>
      <c r="I10" s="53" t="s">
        <v>7</v>
      </c>
      <c r="J10" s="7" t="s">
        <v>8</v>
      </c>
      <c r="K10" s="53" t="s">
        <v>9</v>
      </c>
      <c r="L10" s="7" t="s">
        <v>10</v>
      </c>
      <c r="M10" s="53" t="s">
        <v>11</v>
      </c>
      <c r="N10" s="7" t="s">
        <v>12</v>
      </c>
      <c r="O10" s="53" t="s">
        <v>13</v>
      </c>
      <c r="P10" s="5"/>
    </row>
    <row r="11" spans="2:19" s="8" customFormat="1" x14ac:dyDescent="0.25">
      <c r="B11" s="54">
        <v>20000</v>
      </c>
      <c r="C11" s="39" t="s">
        <v>25</v>
      </c>
      <c r="D11" s="12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166176</v>
      </c>
      <c r="O11" s="51">
        <v>180176</v>
      </c>
      <c r="P11" s="5"/>
    </row>
    <row r="12" spans="2:19" s="8" customFormat="1" x14ac:dyDescent="0.25">
      <c r="B12" s="55">
        <v>22000</v>
      </c>
      <c r="C12" s="38" t="s">
        <v>26</v>
      </c>
      <c r="D12" s="9"/>
      <c r="E12" s="9">
        <v>0</v>
      </c>
      <c r="F12" s="9">
        <v>0</v>
      </c>
      <c r="G12" s="9">
        <v>0</v>
      </c>
      <c r="H12" s="9">
        <v>0</v>
      </c>
      <c r="I12" s="10">
        <v>0</v>
      </c>
      <c r="J12" s="9">
        <v>0</v>
      </c>
      <c r="K12" s="10">
        <v>0</v>
      </c>
      <c r="L12" s="9">
        <v>0</v>
      </c>
      <c r="M12" s="10">
        <v>0</v>
      </c>
      <c r="N12" s="9">
        <v>163268</v>
      </c>
      <c r="O12" s="10">
        <v>209471</v>
      </c>
      <c r="P12" s="5"/>
    </row>
    <row r="13" spans="2:19" s="14" customFormat="1" x14ac:dyDescent="0.25">
      <c r="B13" s="54">
        <v>24000</v>
      </c>
      <c r="C13" s="39" t="s">
        <v>27</v>
      </c>
      <c r="D13" s="12"/>
      <c r="E13" s="12">
        <v>0</v>
      </c>
      <c r="F13" s="12">
        <v>0</v>
      </c>
      <c r="G13" s="12">
        <v>0</v>
      </c>
      <c r="H13" s="12">
        <v>0</v>
      </c>
      <c r="I13" s="13">
        <v>0</v>
      </c>
      <c r="J13" s="12">
        <v>0</v>
      </c>
      <c r="K13" s="13">
        <v>0</v>
      </c>
      <c r="L13" s="12">
        <v>0</v>
      </c>
      <c r="M13" s="13">
        <v>0</v>
      </c>
      <c r="N13" s="12">
        <v>722115</v>
      </c>
      <c r="O13" s="13">
        <v>891529</v>
      </c>
      <c r="P13" s="11"/>
    </row>
    <row r="14" spans="2:19" s="8" customFormat="1" x14ac:dyDescent="0.25">
      <c r="B14" s="55">
        <v>25000</v>
      </c>
      <c r="C14" s="38" t="s">
        <v>28</v>
      </c>
      <c r="D14" s="9"/>
      <c r="E14" s="9">
        <v>0</v>
      </c>
      <c r="F14" s="9">
        <v>0</v>
      </c>
      <c r="G14" s="9">
        <v>0</v>
      </c>
      <c r="H14" s="9">
        <v>0</v>
      </c>
      <c r="I14" s="10">
        <v>0</v>
      </c>
      <c r="J14" s="9">
        <v>0</v>
      </c>
      <c r="K14" s="10">
        <v>0</v>
      </c>
      <c r="L14" s="9">
        <v>0</v>
      </c>
      <c r="M14" s="10">
        <v>0</v>
      </c>
      <c r="N14" s="9">
        <v>811427</v>
      </c>
      <c r="O14" s="10">
        <v>880312</v>
      </c>
      <c r="P14" s="5"/>
      <c r="S14" s="14"/>
    </row>
    <row r="15" spans="2:19" s="14" customFormat="1" x14ac:dyDescent="0.25">
      <c r="B15" s="54">
        <v>26000</v>
      </c>
      <c r="C15" s="39" t="s">
        <v>29</v>
      </c>
      <c r="D15" s="12"/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12">
        <v>0</v>
      </c>
      <c r="K15" s="13">
        <v>0</v>
      </c>
      <c r="L15" s="12">
        <v>0</v>
      </c>
      <c r="M15" s="13">
        <v>0</v>
      </c>
      <c r="N15" s="12">
        <v>1142369</v>
      </c>
      <c r="O15" s="13">
        <v>1254475</v>
      </c>
      <c r="P15" s="11"/>
      <c r="S15" s="8"/>
    </row>
    <row r="16" spans="2:19" s="8" customFormat="1" x14ac:dyDescent="0.25">
      <c r="B16" s="55">
        <v>28000</v>
      </c>
      <c r="C16" s="38" t="s">
        <v>30</v>
      </c>
      <c r="D16" s="9"/>
      <c r="E16" s="9">
        <v>0</v>
      </c>
      <c r="F16" s="9">
        <v>0</v>
      </c>
      <c r="G16" s="9">
        <v>0</v>
      </c>
      <c r="H16" s="9">
        <v>0</v>
      </c>
      <c r="I16" s="10">
        <v>0</v>
      </c>
      <c r="J16" s="9">
        <v>0</v>
      </c>
      <c r="K16" s="10">
        <v>0</v>
      </c>
      <c r="L16" s="9">
        <v>0</v>
      </c>
      <c r="M16" s="10">
        <v>0</v>
      </c>
      <c r="N16" s="9">
        <v>127583</v>
      </c>
      <c r="O16" s="10">
        <v>147079</v>
      </c>
      <c r="P16" s="5"/>
      <c r="S16" s="14"/>
    </row>
    <row r="17" spans="2:19" s="14" customFormat="1" x14ac:dyDescent="0.25">
      <c r="B17" s="54">
        <v>30000</v>
      </c>
      <c r="C17" s="39" t="s">
        <v>31</v>
      </c>
      <c r="D17" s="12"/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12">
        <v>0</v>
      </c>
      <c r="K17" s="13">
        <v>0</v>
      </c>
      <c r="L17" s="12">
        <v>0</v>
      </c>
      <c r="M17" s="13">
        <v>0</v>
      </c>
      <c r="N17" s="12">
        <v>57000</v>
      </c>
      <c r="O17" s="13">
        <v>62000</v>
      </c>
      <c r="P17" s="11"/>
      <c r="S17" s="8"/>
    </row>
    <row r="18" spans="2:19" s="8" customFormat="1" x14ac:dyDescent="0.25">
      <c r="B18" s="55">
        <v>32000</v>
      </c>
      <c r="C18" s="38" t="s">
        <v>32</v>
      </c>
      <c r="D18" s="9"/>
      <c r="E18" s="9">
        <v>0</v>
      </c>
      <c r="F18" s="9">
        <v>0</v>
      </c>
      <c r="G18" s="9">
        <v>0</v>
      </c>
      <c r="H18" s="9">
        <v>0</v>
      </c>
      <c r="I18" s="10">
        <v>0</v>
      </c>
      <c r="J18" s="9">
        <v>0</v>
      </c>
      <c r="K18" s="10">
        <v>0</v>
      </c>
      <c r="L18" s="9">
        <v>0</v>
      </c>
      <c r="M18" s="10">
        <v>0</v>
      </c>
      <c r="N18" s="9">
        <v>158256</v>
      </c>
      <c r="O18" s="10">
        <v>177009</v>
      </c>
      <c r="P18" s="5"/>
      <c r="S18" s="14"/>
    </row>
    <row r="19" spans="2:19" s="14" customFormat="1" x14ac:dyDescent="0.25">
      <c r="B19" s="54">
        <v>35000</v>
      </c>
      <c r="C19" s="39" t="s">
        <v>33</v>
      </c>
      <c r="D19" s="12"/>
      <c r="E19" s="12">
        <v>0</v>
      </c>
      <c r="F19" s="12">
        <v>0</v>
      </c>
      <c r="G19" s="12">
        <v>0</v>
      </c>
      <c r="H19" s="12">
        <v>0</v>
      </c>
      <c r="I19" s="13">
        <v>0</v>
      </c>
      <c r="J19" s="12">
        <v>0</v>
      </c>
      <c r="K19" s="13">
        <v>0</v>
      </c>
      <c r="L19" s="12">
        <v>0</v>
      </c>
      <c r="M19" s="13">
        <v>0</v>
      </c>
      <c r="N19" s="12">
        <v>4031</v>
      </c>
      <c r="O19" s="13">
        <v>4248</v>
      </c>
      <c r="P19" s="11"/>
      <c r="S19" s="8"/>
    </row>
    <row r="20" spans="2:19" s="8" customFormat="1" x14ac:dyDescent="0.25">
      <c r="B20" s="55">
        <v>36000</v>
      </c>
      <c r="C20" s="38" t="s">
        <v>34</v>
      </c>
      <c r="D20" s="9"/>
      <c r="E20" s="9">
        <v>0</v>
      </c>
      <c r="F20" s="9">
        <v>0</v>
      </c>
      <c r="G20" s="9">
        <v>0</v>
      </c>
      <c r="H20" s="9">
        <v>0</v>
      </c>
      <c r="I20" s="10">
        <v>0</v>
      </c>
      <c r="J20" s="9">
        <v>0</v>
      </c>
      <c r="K20" s="10">
        <v>0</v>
      </c>
      <c r="L20" s="9">
        <v>0</v>
      </c>
      <c r="M20" s="10">
        <v>0</v>
      </c>
      <c r="N20" s="9">
        <v>23214</v>
      </c>
      <c r="O20" s="10">
        <v>25308</v>
      </c>
      <c r="P20" s="5"/>
      <c r="S20" s="14"/>
    </row>
    <row r="21" spans="2:19" s="14" customFormat="1" x14ac:dyDescent="0.25">
      <c r="B21" s="54">
        <v>37000</v>
      </c>
      <c r="C21" s="39" t="s">
        <v>35</v>
      </c>
      <c r="D21" s="12"/>
      <c r="E21" s="12">
        <v>0</v>
      </c>
      <c r="F21" s="12">
        <v>0</v>
      </c>
      <c r="G21" s="12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3">
        <v>0</v>
      </c>
      <c r="N21" s="12">
        <v>0</v>
      </c>
      <c r="O21" s="13">
        <v>0</v>
      </c>
      <c r="P21" s="11"/>
      <c r="S21" s="8"/>
    </row>
    <row r="22" spans="2:19" s="8" customFormat="1" x14ac:dyDescent="0.25">
      <c r="B22" s="55">
        <v>39000</v>
      </c>
      <c r="C22" s="38" t="s">
        <v>36</v>
      </c>
      <c r="D22" s="9"/>
      <c r="E22" s="9">
        <v>0</v>
      </c>
      <c r="F22" s="9">
        <v>0</v>
      </c>
      <c r="G22" s="9">
        <v>0</v>
      </c>
      <c r="H22" s="9">
        <v>0</v>
      </c>
      <c r="I22" s="10">
        <v>0</v>
      </c>
      <c r="J22" s="9">
        <v>0</v>
      </c>
      <c r="K22" s="10">
        <v>0</v>
      </c>
      <c r="L22" s="9">
        <v>0</v>
      </c>
      <c r="M22" s="10">
        <v>0</v>
      </c>
      <c r="N22" s="9">
        <v>165987</v>
      </c>
      <c r="O22" s="10">
        <v>181245</v>
      </c>
      <c r="P22" s="5"/>
      <c r="S22"/>
    </row>
    <row r="23" spans="2:19" s="14" customFormat="1" x14ac:dyDescent="0.25">
      <c r="B23" s="54">
        <v>40000</v>
      </c>
      <c r="C23" s="39" t="s">
        <v>37</v>
      </c>
      <c r="D23" s="12"/>
      <c r="E23" s="12">
        <v>0</v>
      </c>
      <c r="F23" s="12">
        <v>0</v>
      </c>
      <c r="G23" s="12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371151</v>
      </c>
      <c r="O23" s="13">
        <v>439013</v>
      </c>
      <c r="P23" s="11"/>
      <c r="S23" s="16"/>
    </row>
    <row r="24" spans="2:19" s="8" customFormat="1" x14ac:dyDescent="0.25">
      <c r="B24" s="55">
        <v>42000</v>
      </c>
      <c r="C24" s="38" t="s">
        <v>38</v>
      </c>
      <c r="D24" s="9"/>
      <c r="E24" s="9">
        <v>0</v>
      </c>
      <c r="F24" s="9">
        <v>0</v>
      </c>
      <c r="G24" s="9">
        <v>0</v>
      </c>
      <c r="H24" s="9">
        <v>0</v>
      </c>
      <c r="I24" s="10">
        <v>0</v>
      </c>
      <c r="J24" s="9">
        <v>0</v>
      </c>
      <c r="K24" s="10">
        <v>0</v>
      </c>
      <c r="L24" s="9">
        <v>0</v>
      </c>
      <c r="M24" s="10">
        <v>0</v>
      </c>
      <c r="N24" s="9">
        <v>23603</v>
      </c>
      <c r="O24" s="10">
        <v>24603</v>
      </c>
      <c r="P24" s="5"/>
      <c r="S24"/>
    </row>
    <row r="25" spans="2:19" s="14" customFormat="1" x14ac:dyDescent="0.25">
      <c r="B25" s="54">
        <v>44000</v>
      </c>
      <c r="C25" s="39" t="s">
        <v>39</v>
      </c>
      <c r="D25" s="12"/>
      <c r="E25" s="12">
        <v>0</v>
      </c>
      <c r="F25" s="12">
        <v>0</v>
      </c>
      <c r="G25" s="12">
        <v>0</v>
      </c>
      <c r="H25" s="12">
        <v>0</v>
      </c>
      <c r="I25" s="13">
        <v>0</v>
      </c>
      <c r="J25" s="12">
        <v>0</v>
      </c>
      <c r="K25" s="13">
        <v>0</v>
      </c>
      <c r="L25" s="12">
        <v>0</v>
      </c>
      <c r="M25" s="13">
        <v>0</v>
      </c>
      <c r="N25" s="12">
        <v>188000</v>
      </c>
      <c r="O25" s="13">
        <v>212688</v>
      </c>
      <c r="P25" s="11"/>
    </row>
    <row r="26" spans="2:19" s="8" customFormat="1" x14ac:dyDescent="0.25">
      <c r="B26" s="55">
        <v>47000</v>
      </c>
      <c r="C26" s="38" t="s">
        <v>40</v>
      </c>
      <c r="D26" s="9"/>
      <c r="E26" s="9">
        <v>0</v>
      </c>
      <c r="F26" s="9">
        <v>0</v>
      </c>
      <c r="G26" s="9">
        <v>0</v>
      </c>
      <c r="H26" s="9">
        <v>0</v>
      </c>
      <c r="I26" s="10">
        <v>0</v>
      </c>
      <c r="J26" s="9">
        <v>0</v>
      </c>
      <c r="K26" s="10">
        <v>0</v>
      </c>
      <c r="L26" s="9">
        <v>0</v>
      </c>
      <c r="M26" s="10">
        <v>0</v>
      </c>
      <c r="N26" s="9">
        <v>99726</v>
      </c>
      <c r="O26" s="10">
        <v>100387</v>
      </c>
      <c r="P26" s="5"/>
    </row>
    <row r="27" spans="2:19" s="14" customFormat="1" x14ac:dyDescent="0.25">
      <c r="B27" s="54">
        <v>51000</v>
      </c>
      <c r="C27" s="39" t="s">
        <v>41</v>
      </c>
      <c r="D27" s="12"/>
      <c r="E27" s="12">
        <v>0</v>
      </c>
      <c r="F27" s="12">
        <v>0</v>
      </c>
      <c r="G27" s="12">
        <v>0</v>
      </c>
      <c r="H27" s="12">
        <v>0</v>
      </c>
      <c r="I27" s="13">
        <v>0</v>
      </c>
      <c r="J27" s="12">
        <v>0</v>
      </c>
      <c r="K27" s="13">
        <v>0</v>
      </c>
      <c r="L27" s="12">
        <v>0</v>
      </c>
      <c r="M27" s="13">
        <v>0</v>
      </c>
      <c r="N27" s="12">
        <v>0</v>
      </c>
      <c r="O27" s="13">
        <v>0</v>
      </c>
      <c r="P27" s="11"/>
      <c r="S27" s="16"/>
    </row>
    <row r="28" spans="2:19" s="8" customFormat="1" x14ac:dyDescent="0.25">
      <c r="B28" s="55">
        <v>52000</v>
      </c>
      <c r="C28" s="38" t="s">
        <v>42</v>
      </c>
      <c r="D28" s="9"/>
      <c r="E28" s="9">
        <v>0</v>
      </c>
      <c r="F28" s="9">
        <v>0</v>
      </c>
      <c r="G28" s="9">
        <v>0</v>
      </c>
      <c r="H28" s="9">
        <v>0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9">
        <v>1837751</v>
      </c>
      <c r="O28" s="10">
        <v>2187770</v>
      </c>
      <c r="P28" s="5"/>
      <c r="S28" s="14"/>
    </row>
    <row r="29" spans="2:19" s="14" customFormat="1" x14ac:dyDescent="0.25">
      <c r="B29" s="54">
        <v>53000</v>
      </c>
      <c r="C29" s="39" t="s">
        <v>43</v>
      </c>
      <c r="D29" s="12"/>
      <c r="E29" s="12">
        <v>0</v>
      </c>
      <c r="F29" s="12">
        <v>0</v>
      </c>
      <c r="G29" s="12">
        <v>0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28946</v>
      </c>
      <c r="O29" s="13">
        <v>32288</v>
      </c>
      <c r="P29" s="11"/>
      <c r="S29" s="8"/>
    </row>
    <row r="30" spans="2:19" s="8" customFormat="1" x14ac:dyDescent="0.25">
      <c r="B30" s="55">
        <v>54000</v>
      </c>
      <c r="C30" s="38" t="s">
        <v>44</v>
      </c>
      <c r="D30" s="9"/>
      <c r="E30" s="9">
        <v>0</v>
      </c>
      <c r="F30" s="9">
        <v>0</v>
      </c>
      <c r="G30" s="9">
        <v>0</v>
      </c>
      <c r="H30" s="9">
        <v>0</v>
      </c>
      <c r="I30" s="10">
        <v>0</v>
      </c>
      <c r="J30" s="9">
        <v>0</v>
      </c>
      <c r="K30" s="10">
        <v>0</v>
      </c>
      <c r="L30" s="9">
        <v>0</v>
      </c>
      <c r="M30" s="10">
        <v>0</v>
      </c>
      <c r="N30" s="9">
        <v>486</v>
      </c>
      <c r="O30" s="10">
        <v>540</v>
      </c>
      <c r="P30" s="5"/>
      <c r="S30" s="14"/>
    </row>
    <row r="31" spans="2:19" s="14" customFormat="1" x14ac:dyDescent="0.25">
      <c r="B31" s="54">
        <v>55000</v>
      </c>
      <c r="C31" s="39" t="s">
        <v>45</v>
      </c>
      <c r="D31" s="12"/>
      <c r="E31" s="12">
        <v>0</v>
      </c>
      <c r="F31" s="12">
        <v>0</v>
      </c>
      <c r="G31" s="12">
        <v>0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1121815</v>
      </c>
      <c r="O31" s="13">
        <v>1146213</v>
      </c>
      <c r="P31" s="11"/>
      <c r="S31" s="8"/>
    </row>
    <row r="32" spans="2:19" x14ac:dyDescent="0.25">
      <c r="B32" s="55">
        <v>56000</v>
      </c>
      <c r="C32" s="38" t="s">
        <v>46</v>
      </c>
      <c r="D32" s="9"/>
      <c r="E32" s="9">
        <v>0</v>
      </c>
      <c r="F32" s="9">
        <v>0</v>
      </c>
      <c r="G32" s="9">
        <v>0</v>
      </c>
      <c r="H32" s="9">
        <v>0</v>
      </c>
      <c r="I32" s="10">
        <v>0</v>
      </c>
      <c r="J32" s="9">
        <v>0</v>
      </c>
      <c r="K32" s="10">
        <v>0</v>
      </c>
      <c r="L32" s="9">
        <v>0</v>
      </c>
      <c r="M32" s="10">
        <v>0</v>
      </c>
      <c r="N32" s="9">
        <v>204456</v>
      </c>
      <c r="O32" s="10">
        <v>288796</v>
      </c>
    </row>
    <row r="33" spans="2:19" s="16" customFormat="1" x14ac:dyDescent="0.25">
      <c r="B33" s="54">
        <v>60000</v>
      </c>
      <c r="C33" s="39" t="s">
        <v>47</v>
      </c>
      <c r="D33" s="12"/>
      <c r="E33" s="12">
        <v>0</v>
      </c>
      <c r="F33" s="12">
        <v>0</v>
      </c>
      <c r="G33" s="12">
        <v>0</v>
      </c>
      <c r="H33" s="12">
        <v>0</v>
      </c>
      <c r="I33" s="13">
        <v>0</v>
      </c>
      <c r="J33" s="12">
        <v>0</v>
      </c>
      <c r="K33" s="13">
        <v>0</v>
      </c>
      <c r="L33" s="12">
        <v>0</v>
      </c>
      <c r="M33" s="13">
        <v>0</v>
      </c>
      <c r="N33" s="12">
        <v>0</v>
      </c>
      <c r="O33" s="13">
        <v>0</v>
      </c>
      <c r="P33" s="15"/>
      <c r="S33" s="14"/>
    </row>
    <row r="34" spans="2:19" x14ac:dyDescent="0.25">
      <c r="B34" s="55">
        <v>63000</v>
      </c>
      <c r="C34" s="38" t="s">
        <v>48</v>
      </c>
      <c r="D34" s="9"/>
      <c r="E34" s="9">
        <v>0</v>
      </c>
      <c r="F34" s="9">
        <v>0</v>
      </c>
      <c r="G34" s="9">
        <v>0</v>
      </c>
      <c r="H34" s="9">
        <v>0</v>
      </c>
      <c r="I34" s="10">
        <v>0</v>
      </c>
      <c r="J34" s="9">
        <v>0</v>
      </c>
      <c r="K34" s="10">
        <v>0</v>
      </c>
      <c r="L34" s="9">
        <v>0</v>
      </c>
      <c r="M34" s="10">
        <v>0</v>
      </c>
      <c r="N34" s="9">
        <v>0</v>
      </c>
      <c r="O34" s="10">
        <v>0</v>
      </c>
      <c r="S34" s="8"/>
    </row>
    <row r="35" spans="2:19" s="16" customFormat="1" x14ac:dyDescent="0.25">
      <c r="B35" s="54">
        <v>71000</v>
      </c>
      <c r="C35" s="39" t="s">
        <v>49</v>
      </c>
      <c r="D35" s="12"/>
      <c r="E35" s="12">
        <v>0</v>
      </c>
      <c r="F35" s="12">
        <v>0</v>
      </c>
      <c r="G35" s="12">
        <v>0</v>
      </c>
      <c r="H35" s="12">
        <v>0</v>
      </c>
      <c r="I35" s="13">
        <v>0</v>
      </c>
      <c r="J35" s="12">
        <v>0</v>
      </c>
      <c r="K35" s="13">
        <v>0</v>
      </c>
      <c r="L35" s="12">
        <v>0</v>
      </c>
      <c r="M35" s="13">
        <v>0</v>
      </c>
      <c r="N35" s="12">
        <v>437</v>
      </c>
      <c r="O35" s="13">
        <v>480</v>
      </c>
      <c r="P35" s="15"/>
      <c r="S35" s="14"/>
    </row>
    <row r="36" spans="2:19" x14ac:dyDescent="0.25">
      <c r="B36" s="55">
        <v>71101</v>
      </c>
      <c r="C36" s="38" t="s">
        <v>50</v>
      </c>
      <c r="D36" s="9"/>
      <c r="E36" s="9">
        <v>0</v>
      </c>
      <c r="F36" s="9">
        <v>0</v>
      </c>
      <c r="G36" s="9">
        <v>0</v>
      </c>
      <c r="H36" s="9">
        <v>0</v>
      </c>
      <c r="I36" s="10">
        <v>0</v>
      </c>
      <c r="J36" s="9">
        <v>0</v>
      </c>
      <c r="K36" s="10">
        <v>0</v>
      </c>
      <c r="L36" s="9">
        <v>0</v>
      </c>
      <c r="M36" s="10">
        <v>0</v>
      </c>
      <c r="N36" s="9">
        <v>1381500</v>
      </c>
      <c r="O36" s="10">
        <v>1381500</v>
      </c>
      <c r="S36" s="16"/>
    </row>
    <row r="37" spans="2:19" s="16" customFormat="1" x14ac:dyDescent="0.25">
      <c r="B37" s="54">
        <v>71102</v>
      </c>
      <c r="C37" s="39" t="s">
        <v>51</v>
      </c>
      <c r="D37" s="12"/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2">
        <v>0</v>
      </c>
      <c r="K37" s="13">
        <v>0</v>
      </c>
      <c r="L37" s="12">
        <v>0</v>
      </c>
      <c r="M37" s="13">
        <v>0</v>
      </c>
      <c r="N37" s="12">
        <v>45077</v>
      </c>
      <c r="O37" s="13">
        <v>45593</v>
      </c>
      <c r="P37" s="15"/>
      <c r="S37"/>
    </row>
    <row r="38" spans="2:19" x14ac:dyDescent="0.25">
      <c r="B38" s="55">
        <v>73000</v>
      </c>
      <c r="C38" s="38" t="s">
        <v>52</v>
      </c>
      <c r="D38" s="9"/>
      <c r="E38" s="9">
        <v>0</v>
      </c>
      <c r="F38" s="9">
        <v>0</v>
      </c>
      <c r="G38" s="9">
        <v>0</v>
      </c>
      <c r="H38" s="9">
        <v>0</v>
      </c>
      <c r="I38" s="10">
        <v>0</v>
      </c>
      <c r="J38" s="9">
        <v>0</v>
      </c>
      <c r="K38" s="10">
        <v>0</v>
      </c>
      <c r="L38" s="9">
        <v>0</v>
      </c>
      <c r="M38" s="10">
        <v>0</v>
      </c>
      <c r="N38" s="9">
        <v>0</v>
      </c>
      <c r="O38" s="10">
        <v>0</v>
      </c>
      <c r="S38" s="16"/>
    </row>
    <row r="39" spans="2:19" s="16" customFormat="1" x14ac:dyDescent="0.25">
      <c r="B39" s="54">
        <v>74000</v>
      </c>
      <c r="C39" s="39" t="s">
        <v>53</v>
      </c>
      <c r="D39" s="12"/>
      <c r="E39" s="12">
        <v>0</v>
      </c>
      <c r="F39" s="12">
        <v>0</v>
      </c>
      <c r="G39" s="12">
        <v>0</v>
      </c>
      <c r="H39" s="12">
        <v>0</v>
      </c>
      <c r="I39" s="13">
        <v>0</v>
      </c>
      <c r="J39" s="12">
        <v>0</v>
      </c>
      <c r="K39" s="13">
        <v>0</v>
      </c>
      <c r="L39" s="12">
        <v>0</v>
      </c>
      <c r="M39" s="13">
        <v>0</v>
      </c>
      <c r="N39" s="12">
        <v>362816</v>
      </c>
      <c r="O39" s="13">
        <v>109426</v>
      </c>
      <c r="P39" s="15"/>
      <c r="S39" s="8"/>
    </row>
    <row r="40" spans="2:19" ht="15.75" thickBot="1" x14ac:dyDescent="0.3">
      <c r="B40" s="55">
        <v>81000</v>
      </c>
      <c r="C40" s="38" t="s">
        <v>54</v>
      </c>
      <c r="D40" s="9"/>
      <c r="E40" s="9">
        <v>0</v>
      </c>
      <c r="F40" s="9">
        <v>0</v>
      </c>
      <c r="G40" s="9">
        <v>0</v>
      </c>
      <c r="H40" s="9">
        <v>0</v>
      </c>
      <c r="I40" s="10">
        <v>0</v>
      </c>
      <c r="J40" s="9">
        <v>0</v>
      </c>
      <c r="K40" s="10">
        <v>0</v>
      </c>
      <c r="L40" s="9">
        <v>0</v>
      </c>
      <c r="M40" s="10">
        <v>0</v>
      </c>
      <c r="N40" s="9">
        <v>5572</v>
      </c>
      <c r="O40" s="10">
        <v>6125</v>
      </c>
    </row>
    <row r="41" spans="2:19" ht="15.75" thickBot="1" x14ac:dyDescent="0.3">
      <c r="B41" s="17"/>
      <c r="C41" s="17" t="s">
        <v>5</v>
      </c>
      <c r="D41" s="18">
        <f>SUM(D11:D40)</f>
        <v>0</v>
      </c>
      <c r="E41" s="18">
        <f t="shared" ref="E41:O41" si="0">SUM(E11:E40)</f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9212762</v>
      </c>
      <c r="O41" s="19">
        <f t="shared" si="0"/>
        <v>9988274</v>
      </c>
    </row>
    <row r="42" spans="2:19" x14ac:dyDescent="0.25">
      <c r="B42" s="93" t="s">
        <v>60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2:19" x14ac:dyDescent="0.25">
      <c r="B43" s="86" t="s">
        <v>58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9" x14ac:dyDescent="0.25">
      <c r="P44"/>
    </row>
    <row r="48" spans="2:19" x14ac:dyDescent="0.25">
      <c r="K48" s="32"/>
    </row>
    <row r="49" spans="11:11" x14ac:dyDescent="0.25">
      <c r="K49" s="32"/>
    </row>
    <row r="50" spans="11:11" x14ac:dyDescent="0.25">
      <c r="K50" s="33"/>
    </row>
  </sheetData>
  <mergeCells count="9">
    <mergeCell ref="B10:C10"/>
    <mergeCell ref="B42:O42"/>
    <mergeCell ref="B43:O43"/>
    <mergeCell ref="B4:C4"/>
    <mergeCell ref="B5:C5"/>
    <mergeCell ref="B6:C6"/>
    <mergeCell ref="M6:O6"/>
    <mergeCell ref="B7:O7"/>
    <mergeCell ref="B8:O8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50"/>
  <sheetViews>
    <sheetView showGridLines="0" zoomScale="70" zoomScaleNormal="70" workbookViewId="0"/>
  </sheetViews>
  <sheetFormatPr defaultColWidth="65.140625" defaultRowHeight="15" x14ac:dyDescent="0.25"/>
  <cols>
    <col min="1" max="1" width="13.5703125" customWidth="1"/>
    <col min="2" max="2" width="8.140625" style="1" bestFit="1" customWidth="1"/>
    <col min="3" max="3" width="76.5703125" bestFit="1" customWidth="1"/>
    <col min="4" max="5" width="16.5703125" hidden="1" customWidth="1"/>
    <col min="6" max="6" width="18" hidden="1" customWidth="1"/>
    <col min="7" max="7" width="17.85546875" hidden="1" customWidth="1"/>
    <col min="8" max="8" width="18" hidden="1" customWidth="1"/>
    <col min="9" max="9" width="17.85546875" hidden="1" customWidth="1"/>
    <col min="10" max="10" width="16.7109375" hidden="1" customWidth="1"/>
    <col min="11" max="11" width="18" hidden="1" customWidth="1"/>
    <col min="12" max="13" width="17.85546875" bestFit="1" customWidth="1"/>
    <col min="14" max="14" width="17" bestFit="1" customWidth="1"/>
    <col min="15" max="15" width="18.570312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9" x14ac:dyDescent="0.25">
      <c r="C1" s="2"/>
    </row>
    <row r="2" spans="2:19" x14ac:dyDescent="0.25">
      <c r="C2" s="2"/>
      <c r="Q2" s="8"/>
    </row>
    <row r="3" spans="2:19" x14ac:dyDescent="0.25">
      <c r="C3" s="2"/>
      <c r="Q3" s="8"/>
    </row>
    <row r="4" spans="2:19" x14ac:dyDescent="0.25">
      <c r="B4" s="87" t="s">
        <v>0</v>
      </c>
      <c r="C4" s="87"/>
      <c r="Q4" s="8"/>
    </row>
    <row r="5" spans="2:19" x14ac:dyDescent="0.25">
      <c r="B5" s="87" t="s">
        <v>1</v>
      </c>
      <c r="C5" s="87"/>
      <c r="O5" s="29">
        <f ca="1">NOW()</f>
        <v>43818.610208680555</v>
      </c>
      <c r="Q5" s="8"/>
    </row>
    <row r="6" spans="2:19" x14ac:dyDescent="0.25">
      <c r="B6" s="87" t="s">
        <v>2</v>
      </c>
      <c r="C6" s="87"/>
      <c r="M6" s="90"/>
      <c r="N6" s="90"/>
      <c r="O6" s="90"/>
      <c r="Q6" s="8"/>
    </row>
    <row r="7" spans="2:19" x14ac:dyDescent="0.25">
      <c r="B7" s="88" t="s">
        <v>62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Q7" s="8"/>
    </row>
    <row r="8" spans="2:19" ht="33" customHeight="1" x14ac:dyDescent="0.25">
      <c r="B8" s="88" t="s">
        <v>63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Q8" s="8"/>
    </row>
    <row r="9" spans="2:19" ht="15.75" thickBot="1" x14ac:dyDescent="0.3">
      <c r="C9" s="3"/>
      <c r="O9" s="4" t="s">
        <v>3</v>
      </c>
      <c r="Q9" s="8"/>
    </row>
    <row r="10" spans="2:19" s="8" customFormat="1" ht="15.75" thickBot="1" x14ac:dyDescent="0.3">
      <c r="B10" s="91" t="s">
        <v>4</v>
      </c>
      <c r="C10" s="92"/>
      <c r="D10" s="7" t="s">
        <v>15</v>
      </c>
      <c r="E10" s="53" t="s">
        <v>16</v>
      </c>
      <c r="F10" s="7" t="s">
        <v>17</v>
      </c>
      <c r="G10" s="53" t="s">
        <v>18</v>
      </c>
      <c r="H10" s="7" t="s">
        <v>6</v>
      </c>
      <c r="I10" s="53" t="s">
        <v>7</v>
      </c>
      <c r="J10" s="7" t="s">
        <v>8</v>
      </c>
      <c r="K10" s="53" t="s">
        <v>9</v>
      </c>
      <c r="L10" s="7" t="s">
        <v>10</v>
      </c>
      <c r="M10" s="53" t="s">
        <v>11</v>
      </c>
      <c r="N10" s="7" t="s">
        <v>12</v>
      </c>
      <c r="O10" s="53" t="s">
        <v>13</v>
      </c>
      <c r="P10" s="5"/>
    </row>
    <row r="11" spans="2:19" s="8" customFormat="1" x14ac:dyDescent="0.25">
      <c r="B11" s="54">
        <v>20000</v>
      </c>
      <c r="C11" s="39" t="s">
        <v>25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30510</v>
      </c>
      <c r="O11" s="51">
        <v>32990</v>
      </c>
      <c r="P11" s="5"/>
    </row>
    <row r="12" spans="2:19" s="8" customFormat="1" x14ac:dyDescent="0.25">
      <c r="B12" s="55">
        <v>22000</v>
      </c>
      <c r="C12" s="38" t="s">
        <v>26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>
        <v>0</v>
      </c>
      <c r="J12" s="9">
        <v>0</v>
      </c>
      <c r="K12" s="10">
        <v>0</v>
      </c>
      <c r="L12" s="9">
        <v>0</v>
      </c>
      <c r="M12" s="10">
        <v>0</v>
      </c>
      <c r="N12" s="9">
        <v>0</v>
      </c>
      <c r="O12" s="10">
        <v>0</v>
      </c>
      <c r="P12" s="5"/>
    </row>
    <row r="13" spans="2:19" s="14" customFormat="1" x14ac:dyDescent="0.25">
      <c r="B13" s="54">
        <v>24000</v>
      </c>
      <c r="C13" s="39" t="s">
        <v>27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0</v>
      </c>
      <c r="J13" s="12">
        <v>0</v>
      </c>
      <c r="K13" s="13">
        <v>0</v>
      </c>
      <c r="L13" s="12">
        <v>0</v>
      </c>
      <c r="M13" s="13">
        <v>0</v>
      </c>
      <c r="N13" s="12">
        <v>687306</v>
      </c>
      <c r="O13" s="13">
        <v>898758</v>
      </c>
      <c r="P13" s="11"/>
    </row>
    <row r="14" spans="2:19" s="8" customFormat="1" x14ac:dyDescent="0.25">
      <c r="B14" s="55">
        <v>25000</v>
      </c>
      <c r="C14" s="38" t="s">
        <v>28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v>0</v>
      </c>
      <c r="J14" s="9">
        <v>0</v>
      </c>
      <c r="K14" s="10">
        <v>0</v>
      </c>
      <c r="L14" s="9">
        <v>0</v>
      </c>
      <c r="M14" s="10">
        <v>0</v>
      </c>
      <c r="N14" s="9">
        <v>0</v>
      </c>
      <c r="O14" s="10">
        <v>0</v>
      </c>
      <c r="P14" s="5"/>
      <c r="S14" s="14"/>
    </row>
    <row r="15" spans="2:19" s="14" customFormat="1" x14ac:dyDescent="0.25">
      <c r="B15" s="54">
        <v>26000</v>
      </c>
      <c r="C15" s="39" t="s">
        <v>29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12">
        <v>0</v>
      </c>
      <c r="K15" s="13">
        <v>0</v>
      </c>
      <c r="L15" s="12">
        <v>0</v>
      </c>
      <c r="M15" s="13">
        <v>0</v>
      </c>
      <c r="N15" s="12">
        <v>564000</v>
      </c>
      <c r="O15" s="13">
        <v>616371</v>
      </c>
      <c r="P15" s="11"/>
      <c r="S15" s="8"/>
    </row>
    <row r="16" spans="2:19" s="8" customFormat="1" x14ac:dyDescent="0.25">
      <c r="B16" s="55">
        <v>28000</v>
      </c>
      <c r="C16" s="38" t="s">
        <v>30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0">
        <v>0</v>
      </c>
      <c r="J16" s="9">
        <v>0</v>
      </c>
      <c r="K16" s="10">
        <v>0</v>
      </c>
      <c r="L16" s="9">
        <v>0</v>
      </c>
      <c r="M16" s="10">
        <v>0</v>
      </c>
      <c r="N16" s="9">
        <v>0</v>
      </c>
      <c r="O16" s="10">
        <v>0</v>
      </c>
      <c r="P16" s="5"/>
      <c r="S16" s="14"/>
    </row>
    <row r="17" spans="2:19" s="14" customFormat="1" x14ac:dyDescent="0.25">
      <c r="B17" s="54">
        <v>30000</v>
      </c>
      <c r="C17" s="39" t="s">
        <v>31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12">
        <v>0</v>
      </c>
      <c r="K17" s="13">
        <v>0</v>
      </c>
      <c r="L17" s="12">
        <v>0</v>
      </c>
      <c r="M17" s="13">
        <v>0</v>
      </c>
      <c r="N17" s="12">
        <v>0</v>
      </c>
      <c r="O17" s="13">
        <v>0</v>
      </c>
      <c r="P17" s="11"/>
      <c r="S17" s="8"/>
    </row>
    <row r="18" spans="2:19" s="8" customFormat="1" x14ac:dyDescent="0.25">
      <c r="B18" s="55">
        <v>32000</v>
      </c>
      <c r="C18" s="38" t="s">
        <v>32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0">
        <v>0</v>
      </c>
      <c r="J18" s="9">
        <v>0</v>
      </c>
      <c r="K18" s="10">
        <v>0</v>
      </c>
      <c r="L18" s="9">
        <v>0</v>
      </c>
      <c r="M18" s="10">
        <v>0</v>
      </c>
      <c r="N18" s="9">
        <v>60646</v>
      </c>
      <c r="O18" s="10">
        <v>67352</v>
      </c>
      <c r="P18" s="5"/>
      <c r="S18" s="14"/>
    </row>
    <row r="19" spans="2:19" s="14" customFormat="1" x14ac:dyDescent="0.25">
      <c r="B19" s="54">
        <v>35000</v>
      </c>
      <c r="C19" s="39" t="s">
        <v>33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>
        <v>0</v>
      </c>
      <c r="J19" s="12">
        <v>0</v>
      </c>
      <c r="K19" s="13">
        <v>0</v>
      </c>
      <c r="L19" s="12">
        <v>0</v>
      </c>
      <c r="M19" s="13">
        <v>0</v>
      </c>
      <c r="N19" s="12">
        <v>0</v>
      </c>
      <c r="O19" s="13">
        <v>0</v>
      </c>
      <c r="P19" s="11"/>
      <c r="S19" s="8"/>
    </row>
    <row r="20" spans="2:19" s="8" customFormat="1" x14ac:dyDescent="0.25">
      <c r="B20" s="55">
        <v>36000</v>
      </c>
      <c r="C20" s="38" t="s">
        <v>34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0">
        <v>0</v>
      </c>
      <c r="J20" s="9">
        <v>0</v>
      </c>
      <c r="K20" s="10">
        <v>0</v>
      </c>
      <c r="L20" s="9">
        <v>0</v>
      </c>
      <c r="M20" s="10">
        <v>0</v>
      </c>
      <c r="N20" s="9">
        <v>569459</v>
      </c>
      <c r="O20" s="10">
        <v>540226</v>
      </c>
      <c r="P20" s="5"/>
      <c r="S20" s="14"/>
    </row>
    <row r="21" spans="2:19" s="14" customFormat="1" x14ac:dyDescent="0.25">
      <c r="B21" s="54">
        <v>37000</v>
      </c>
      <c r="C21" s="39" t="s">
        <v>35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3">
        <v>0</v>
      </c>
      <c r="N21" s="12">
        <v>0</v>
      </c>
      <c r="O21" s="13">
        <v>0</v>
      </c>
      <c r="P21" s="11"/>
      <c r="S21" s="8"/>
    </row>
    <row r="22" spans="2:19" s="8" customFormat="1" x14ac:dyDescent="0.25">
      <c r="B22" s="55">
        <v>39000</v>
      </c>
      <c r="C22" s="38" t="s">
        <v>36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0">
        <v>0</v>
      </c>
      <c r="J22" s="9">
        <v>0</v>
      </c>
      <c r="K22" s="10">
        <v>0</v>
      </c>
      <c r="L22" s="9">
        <v>0</v>
      </c>
      <c r="M22" s="10">
        <v>0</v>
      </c>
      <c r="N22" s="9">
        <v>9320188</v>
      </c>
      <c r="O22" s="10">
        <v>10799549</v>
      </c>
      <c r="P22" s="5"/>
      <c r="S22"/>
    </row>
    <row r="23" spans="2:19" s="14" customFormat="1" x14ac:dyDescent="0.25">
      <c r="B23" s="54">
        <v>40000</v>
      </c>
      <c r="C23" s="39" t="s">
        <v>37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P23" s="11"/>
      <c r="S23" s="16"/>
    </row>
    <row r="24" spans="2:19" s="8" customFormat="1" x14ac:dyDescent="0.25">
      <c r="B24" s="55">
        <v>42000</v>
      </c>
      <c r="C24" s="38" t="s">
        <v>38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0">
        <v>0</v>
      </c>
      <c r="J24" s="9">
        <v>0</v>
      </c>
      <c r="K24" s="10">
        <v>0</v>
      </c>
      <c r="L24" s="9">
        <v>0</v>
      </c>
      <c r="M24" s="10">
        <v>0</v>
      </c>
      <c r="N24" s="9">
        <v>151404</v>
      </c>
      <c r="O24" s="10">
        <v>168000</v>
      </c>
      <c r="P24" s="5"/>
      <c r="S24"/>
    </row>
    <row r="25" spans="2:19" s="14" customFormat="1" x14ac:dyDescent="0.25">
      <c r="B25" s="54">
        <v>44000</v>
      </c>
      <c r="C25" s="39" t="s">
        <v>39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3">
        <v>0</v>
      </c>
      <c r="J25" s="12">
        <v>0</v>
      </c>
      <c r="K25" s="13">
        <v>0</v>
      </c>
      <c r="L25" s="12">
        <v>0</v>
      </c>
      <c r="M25" s="13">
        <v>0</v>
      </c>
      <c r="N25" s="12">
        <v>0</v>
      </c>
      <c r="O25" s="13">
        <v>0</v>
      </c>
      <c r="P25" s="11"/>
    </row>
    <row r="26" spans="2:19" s="8" customFormat="1" x14ac:dyDescent="0.25">
      <c r="B26" s="55">
        <v>47000</v>
      </c>
      <c r="C26" s="38" t="s">
        <v>40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0">
        <v>0</v>
      </c>
      <c r="J26" s="9">
        <v>0</v>
      </c>
      <c r="K26" s="10">
        <v>0</v>
      </c>
      <c r="L26" s="9">
        <v>0</v>
      </c>
      <c r="M26" s="10">
        <v>0</v>
      </c>
      <c r="N26" s="9">
        <v>55712</v>
      </c>
      <c r="O26" s="10">
        <v>60000</v>
      </c>
      <c r="P26" s="5"/>
    </row>
    <row r="27" spans="2:19" s="14" customFormat="1" x14ac:dyDescent="0.25">
      <c r="B27" s="54">
        <v>51000</v>
      </c>
      <c r="C27" s="39" t="s">
        <v>41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3">
        <v>0</v>
      </c>
      <c r="J27" s="12">
        <v>0</v>
      </c>
      <c r="K27" s="13">
        <v>0</v>
      </c>
      <c r="L27" s="12">
        <v>0</v>
      </c>
      <c r="M27" s="13">
        <v>0</v>
      </c>
      <c r="N27" s="12">
        <v>73282</v>
      </c>
      <c r="O27" s="13">
        <v>103664</v>
      </c>
      <c r="P27" s="11"/>
      <c r="S27" s="16"/>
    </row>
    <row r="28" spans="2:19" s="8" customFormat="1" x14ac:dyDescent="0.25">
      <c r="B28" s="55">
        <v>52000</v>
      </c>
      <c r="C28" s="38" t="s">
        <v>42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9">
        <v>4069915</v>
      </c>
      <c r="O28" s="10">
        <v>5332468</v>
      </c>
      <c r="P28" s="5"/>
      <c r="S28" s="14"/>
    </row>
    <row r="29" spans="2:19" s="14" customFormat="1" x14ac:dyDescent="0.25">
      <c r="B29" s="54">
        <v>53000</v>
      </c>
      <c r="C29" s="39" t="s">
        <v>43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1873737</v>
      </c>
      <c r="O29" s="13">
        <v>2393737</v>
      </c>
      <c r="P29" s="11"/>
      <c r="S29" s="8"/>
    </row>
    <row r="30" spans="2:19" s="8" customFormat="1" x14ac:dyDescent="0.25">
      <c r="B30" s="55">
        <v>54000</v>
      </c>
      <c r="C30" s="38" t="s">
        <v>44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10">
        <v>0</v>
      </c>
      <c r="J30" s="9">
        <v>0</v>
      </c>
      <c r="K30" s="10">
        <v>0</v>
      </c>
      <c r="L30" s="9">
        <v>0</v>
      </c>
      <c r="M30" s="10">
        <v>0</v>
      </c>
      <c r="N30" s="9">
        <v>86136</v>
      </c>
      <c r="O30" s="10">
        <v>105000</v>
      </c>
      <c r="P30" s="5"/>
      <c r="S30" s="14"/>
    </row>
    <row r="31" spans="2:19" s="14" customFormat="1" x14ac:dyDescent="0.25">
      <c r="B31" s="54">
        <v>55000</v>
      </c>
      <c r="C31" s="39" t="s">
        <v>45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48400</v>
      </c>
      <c r="O31" s="13">
        <v>48400</v>
      </c>
      <c r="P31" s="11"/>
      <c r="S31" s="8"/>
    </row>
    <row r="32" spans="2:19" x14ac:dyDescent="0.25">
      <c r="B32" s="55">
        <v>56000</v>
      </c>
      <c r="C32" s="38" t="s">
        <v>46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0">
        <v>0</v>
      </c>
      <c r="J32" s="9">
        <v>0</v>
      </c>
      <c r="K32" s="10">
        <v>0</v>
      </c>
      <c r="L32" s="9">
        <v>0</v>
      </c>
      <c r="M32" s="10">
        <v>0</v>
      </c>
      <c r="N32" s="9">
        <v>5258979</v>
      </c>
      <c r="O32" s="10">
        <v>6275417</v>
      </c>
    </row>
    <row r="33" spans="2:19" s="16" customFormat="1" x14ac:dyDescent="0.25">
      <c r="B33" s="54">
        <v>60000</v>
      </c>
      <c r="C33" s="39" t="s">
        <v>47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3">
        <v>0</v>
      </c>
      <c r="J33" s="12">
        <v>0</v>
      </c>
      <c r="K33" s="13">
        <v>0</v>
      </c>
      <c r="L33" s="12">
        <v>0</v>
      </c>
      <c r="M33" s="13">
        <v>0</v>
      </c>
      <c r="N33" s="12">
        <v>0</v>
      </c>
      <c r="O33" s="13">
        <v>0</v>
      </c>
      <c r="P33" s="15"/>
      <c r="S33" s="14"/>
    </row>
    <row r="34" spans="2:19" x14ac:dyDescent="0.25">
      <c r="B34" s="55">
        <v>63000</v>
      </c>
      <c r="C34" s="38" t="s">
        <v>48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0">
        <v>0</v>
      </c>
      <c r="J34" s="9">
        <v>0</v>
      </c>
      <c r="K34" s="10">
        <v>0</v>
      </c>
      <c r="L34" s="9">
        <v>0</v>
      </c>
      <c r="M34" s="10">
        <v>0</v>
      </c>
      <c r="N34" s="9">
        <v>0</v>
      </c>
      <c r="O34" s="10">
        <v>0</v>
      </c>
      <c r="S34" s="8"/>
    </row>
    <row r="35" spans="2:19" s="16" customFormat="1" x14ac:dyDescent="0.25">
      <c r="B35" s="54">
        <v>71000</v>
      </c>
      <c r="C35" s="39" t="s">
        <v>49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3">
        <v>0</v>
      </c>
      <c r="J35" s="12">
        <v>0</v>
      </c>
      <c r="K35" s="13">
        <v>0</v>
      </c>
      <c r="L35" s="12">
        <v>0</v>
      </c>
      <c r="M35" s="13">
        <v>0</v>
      </c>
      <c r="N35" s="12">
        <v>0</v>
      </c>
      <c r="O35" s="13">
        <v>0</v>
      </c>
      <c r="P35" s="15"/>
      <c r="S35" s="14"/>
    </row>
    <row r="36" spans="2:19" x14ac:dyDescent="0.25">
      <c r="B36" s="55">
        <v>71101</v>
      </c>
      <c r="C36" s="38" t="s">
        <v>50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10">
        <v>0</v>
      </c>
      <c r="J36" s="9">
        <v>0</v>
      </c>
      <c r="K36" s="10">
        <v>0</v>
      </c>
      <c r="L36" s="9">
        <v>0</v>
      </c>
      <c r="M36" s="10">
        <v>0</v>
      </c>
      <c r="N36" s="9">
        <v>0</v>
      </c>
      <c r="O36" s="10">
        <v>0</v>
      </c>
      <c r="S36" s="16"/>
    </row>
    <row r="37" spans="2:19" s="16" customFormat="1" x14ac:dyDescent="0.25">
      <c r="B37" s="54">
        <v>71102</v>
      </c>
      <c r="C37" s="39" t="s">
        <v>51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2">
        <v>0</v>
      </c>
      <c r="K37" s="13">
        <v>0</v>
      </c>
      <c r="L37" s="12">
        <v>0</v>
      </c>
      <c r="M37" s="13">
        <v>0</v>
      </c>
      <c r="N37" s="12">
        <v>0</v>
      </c>
      <c r="O37" s="13">
        <v>0</v>
      </c>
      <c r="P37" s="15"/>
      <c r="S37"/>
    </row>
    <row r="38" spans="2:19" x14ac:dyDescent="0.25">
      <c r="B38" s="55">
        <v>73000</v>
      </c>
      <c r="C38" s="38" t="s">
        <v>52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10">
        <v>0</v>
      </c>
      <c r="J38" s="9">
        <v>0</v>
      </c>
      <c r="K38" s="10">
        <v>0</v>
      </c>
      <c r="L38" s="9">
        <v>0</v>
      </c>
      <c r="M38" s="10">
        <v>0</v>
      </c>
      <c r="N38" s="9">
        <v>0</v>
      </c>
      <c r="O38" s="10">
        <v>0</v>
      </c>
      <c r="S38" s="16"/>
    </row>
    <row r="39" spans="2:19" s="16" customFormat="1" x14ac:dyDescent="0.25">
      <c r="B39" s="54">
        <v>74000</v>
      </c>
      <c r="C39" s="39" t="s">
        <v>53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3">
        <v>0</v>
      </c>
      <c r="J39" s="12">
        <v>0</v>
      </c>
      <c r="K39" s="13">
        <v>0</v>
      </c>
      <c r="L39" s="12">
        <v>0</v>
      </c>
      <c r="M39" s="13">
        <v>0</v>
      </c>
      <c r="N39" s="12">
        <v>0</v>
      </c>
      <c r="O39" s="13">
        <v>0</v>
      </c>
      <c r="P39" s="15"/>
      <c r="S39" s="8"/>
    </row>
    <row r="40" spans="2:19" ht="15.75" thickBot="1" x14ac:dyDescent="0.3">
      <c r="B40" s="55">
        <v>81000</v>
      </c>
      <c r="C40" s="38" t="s">
        <v>54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10">
        <v>0</v>
      </c>
      <c r="J40" s="9">
        <v>0</v>
      </c>
      <c r="K40" s="10">
        <v>0</v>
      </c>
      <c r="L40" s="9">
        <v>0</v>
      </c>
      <c r="M40" s="10">
        <v>0</v>
      </c>
      <c r="N40" s="9">
        <v>0</v>
      </c>
      <c r="O40" s="10">
        <v>0</v>
      </c>
    </row>
    <row r="41" spans="2:19" ht="15.75" thickBot="1" x14ac:dyDescent="0.3">
      <c r="B41" s="17"/>
      <c r="C41" s="17" t="s">
        <v>5</v>
      </c>
      <c r="D41" s="18">
        <f>SUM(D11:D40)</f>
        <v>0</v>
      </c>
      <c r="E41" s="18">
        <f t="shared" ref="E41:O41" si="0">SUM(E11:E40)</f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22849674</v>
      </c>
      <c r="O41" s="19">
        <f t="shared" si="0"/>
        <v>27441932</v>
      </c>
    </row>
    <row r="42" spans="2:19" x14ac:dyDescent="0.25">
      <c r="B42" s="89" t="s">
        <v>61</v>
      </c>
      <c r="C42" s="89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2:19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2:19" x14ac:dyDescent="0.25">
      <c r="P44"/>
    </row>
    <row r="48" spans="2:19" x14ac:dyDescent="0.25">
      <c r="K48" s="32"/>
    </row>
    <row r="49" spans="11:11" x14ac:dyDescent="0.25">
      <c r="K49" s="32"/>
    </row>
    <row r="50" spans="11:11" x14ac:dyDescent="0.25">
      <c r="K50" s="33"/>
    </row>
  </sheetData>
  <mergeCells count="8">
    <mergeCell ref="B8:O8"/>
    <mergeCell ref="B10:C10"/>
    <mergeCell ref="B42:C42"/>
    <mergeCell ref="B4:C4"/>
    <mergeCell ref="B5:C5"/>
    <mergeCell ref="B6:C6"/>
    <mergeCell ref="M6:O6"/>
    <mergeCell ref="B7:O7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9"/>
  <sheetViews>
    <sheetView showGridLines="0" zoomScale="85" zoomScaleNormal="85" workbookViewId="0">
      <selection activeCell="N23" sqref="N23"/>
    </sheetView>
  </sheetViews>
  <sheetFormatPr defaultColWidth="65.140625" defaultRowHeight="15" x14ac:dyDescent="0.25"/>
  <cols>
    <col min="1" max="1" width="13.28515625" style="1" customWidth="1"/>
    <col min="2" max="2" width="56.7109375" bestFit="1" customWidth="1"/>
    <col min="3" max="13" width="12.7109375" customWidth="1"/>
    <col min="14" max="14" width="14.85546875" bestFit="1" customWidth="1"/>
    <col min="15" max="15" width="13.42578125" style="1" customWidth="1"/>
    <col min="16" max="16" width="12.140625" bestFit="1" customWidth="1"/>
    <col min="17" max="21" width="17.28515625" customWidth="1"/>
  </cols>
  <sheetData>
    <row r="1" spans="1:16" x14ac:dyDescent="0.25">
      <c r="B1" s="2"/>
    </row>
    <row r="2" spans="1:16" x14ac:dyDescent="0.25">
      <c r="B2" s="2"/>
      <c r="P2" s="8"/>
    </row>
    <row r="3" spans="1:16" x14ac:dyDescent="0.25">
      <c r="B3" s="2"/>
      <c r="P3" s="8"/>
    </row>
    <row r="4" spans="1:16" x14ac:dyDescent="0.25">
      <c r="B4" s="3" t="s">
        <v>0</v>
      </c>
      <c r="P4" s="8"/>
    </row>
    <row r="5" spans="1:16" x14ac:dyDescent="0.25">
      <c r="B5" s="3" t="s">
        <v>1</v>
      </c>
      <c r="N5" s="29">
        <f ca="1">NOW()</f>
        <v>43818.610208680555</v>
      </c>
      <c r="P5" s="8"/>
    </row>
    <row r="6" spans="1:16" x14ac:dyDescent="0.25">
      <c r="B6" s="3" t="s">
        <v>2</v>
      </c>
      <c r="L6" s="90"/>
      <c r="M6" s="90"/>
      <c r="N6" s="90"/>
      <c r="P6" s="8"/>
    </row>
    <row r="7" spans="1:16" x14ac:dyDescent="0.25">
      <c r="B7" s="88" t="s">
        <v>64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P7" s="8"/>
    </row>
    <row r="8" spans="1:16" x14ac:dyDescent="0.25">
      <c r="B8" s="88" t="s">
        <v>65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P8" s="8"/>
    </row>
    <row r="9" spans="1:16" ht="15.75" thickBot="1" x14ac:dyDescent="0.3">
      <c r="B9" s="3"/>
      <c r="I9" s="31"/>
      <c r="J9" s="31"/>
      <c r="K9" s="31"/>
      <c r="L9" s="31"/>
      <c r="M9" s="31"/>
      <c r="N9" s="4" t="s">
        <v>3</v>
      </c>
      <c r="P9" s="8"/>
    </row>
    <row r="10" spans="1:16" s="8" customFormat="1" ht="15.75" thickBot="1" x14ac:dyDescent="0.3">
      <c r="A10" s="5"/>
      <c r="B10" s="6" t="s">
        <v>4</v>
      </c>
      <c r="C10" s="7" t="s">
        <v>15</v>
      </c>
      <c r="D10" s="30" t="s">
        <v>16</v>
      </c>
      <c r="E10" s="50" t="s">
        <v>17</v>
      </c>
      <c r="F10" s="7" t="s">
        <v>18</v>
      </c>
      <c r="G10" s="7" t="s">
        <v>6</v>
      </c>
      <c r="H10" s="30" t="s">
        <v>7</v>
      </c>
      <c r="I10" s="7" t="s">
        <v>8</v>
      </c>
      <c r="J10" s="7" t="s">
        <v>9</v>
      </c>
      <c r="K10" s="7" t="s">
        <v>10</v>
      </c>
      <c r="L10" s="30" t="s">
        <v>11</v>
      </c>
      <c r="M10" s="7" t="s">
        <v>12</v>
      </c>
      <c r="N10" s="30" t="s">
        <v>13</v>
      </c>
      <c r="O10" s="5"/>
    </row>
    <row r="11" spans="1:16" s="8" customFormat="1" x14ac:dyDescent="0.25">
      <c r="A11" s="5"/>
      <c r="B11" s="59" t="s">
        <v>66</v>
      </c>
      <c r="C11" s="9">
        <v>0</v>
      </c>
      <c r="D11" s="9">
        <v>0</v>
      </c>
      <c r="E11" s="49">
        <v>0</v>
      </c>
      <c r="F11" s="49">
        <v>0</v>
      </c>
      <c r="G11" s="49">
        <v>0</v>
      </c>
      <c r="H11" s="49">
        <v>0</v>
      </c>
      <c r="I11" s="9">
        <v>0</v>
      </c>
      <c r="J11" s="10">
        <v>0</v>
      </c>
      <c r="K11" s="9">
        <v>0</v>
      </c>
      <c r="L11" s="10">
        <v>0</v>
      </c>
      <c r="M11" s="9">
        <v>8489130</v>
      </c>
      <c r="N11" s="10">
        <v>8768759</v>
      </c>
      <c r="O11" s="5"/>
    </row>
    <row r="12" spans="1:16" s="14" customFormat="1" ht="15.75" thickBot="1" x14ac:dyDescent="0.3">
      <c r="A12" s="11"/>
      <c r="B12" s="60" t="s">
        <v>73</v>
      </c>
      <c r="C12" s="12">
        <v>0</v>
      </c>
      <c r="D12" s="13">
        <v>0</v>
      </c>
      <c r="E12" s="51">
        <v>0</v>
      </c>
      <c r="F12" s="51">
        <v>0</v>
      </c>
      <c r="G12" s="51">
        <v>0</v>
      </c>
      <c r="H12" s="51">
        <v>0</v>
      </c>
      <c r="I12" s="12">
        <v>0</v>
      </c>
      <c r="J12" s="13">
        <v>0</v>
      </c>
      <c r="K12" s="12">
        <v>0</v>
      </c>
      <c r="L12" s="13">
        <v>0</v>
      </c>
      <c r="M12" s="12">
        <v>2843719</v>
      </c>
      <c r="N12" s="13">
        <v>3071155</v>
      </c>
      <c r="O12" s="11"/>
    </row>
    <row r="13" spans="1:16" ht="15.75" thickBot="1" x14ac:dyDescent="0.3">
      <c r="B13" s="17" t="s">
        <v>5</v>
      </c>
      <c r="C13" s="18">
        <f>SUM(C11:C12)</f>
        <v>0</v>
      </c>
      <c r="D13" s="18">
        <f t="shared" ref="D13:N13" si="0">SUM(D11:D12)</f>
        <v>0</v>
      </c>
      <c r="E13" s="19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11332849</v>
      </c>
      <c r="N13" s="19">
        <f t="shared" si="0"/>
        <v>11839914</v>
      </c>
    </row>
    <row r="15" spans="1:16" x14ac:dyDescent="0.25">
      <c r="M15" s="42"/>
      <c r="N15" s="43"/>
    </row>
    <row r="16" spans="1:16" x14ac:dyDescent="0.25">
      <c r="O16"/>
    </row>
    <row r="17" spans="3:15" x14ac:dyDescent="0.25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/>
    </row>
    <row r="18" spans="3:15" x14ac:dyDescent="0.2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/>
    </row>
    <row r="19" spans="3:15" x14ac:dyDescent="0.25">
      <c r="O19"/>
    </row>
  </sheetData>
  <mergeCells count="3">
    <mergeCell ref="B7:N7"/>
    <mergeCell ref="B8:N8"/>
    <mergeCell ref="L6:N6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50"/>
  <sheetViews>
    <sheetView showGridLines="0" tabSelected="1" zoomScale="70" zoomScaleNormal="70" workbookViewId="0">
      <selection activeCell="O17" sqref="O17"/>
    </sheetView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76.5703125" bestFit="1" customWidth="1"/>
    <col min="4" max="5" width="16.5703125" hidden="1" customWidth="1"/>
    <col min="6" max="6" width="18" hidden="1" customWidth="1"/>
    <col min="7" max="7" width="17.85546875" hidden="1" customWidth="1"/>
    <col min="8" max="8" width="18" hidden="1" customWidth="1"/>
    <col min="9" max="9" width="17.85546875" hidden="1" customWidth="1"/>
    <col min="10" max="10" width="16.7109375" hidden="1" customWidth="1"/>
    <col min="11" max="11" width="18" hidden="1" customWidth="1"/>
    <col min="12" max="13" width="17.85546875" bestFit="1" customWidth="1"/>
    <col min="14" max="14" width="17" bestFit="1" customWidth="1"/>
    <col min="15" max="15" width="18.570312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9" x14ac:dyDescent="0.25">
      <c r="C1" s="2"/>
    </row>
    <row r="2" spans="2:19" x14ac:dyDescent="0.25">
      <c r="C2" s="2"/>
      <c r="Q2" s="8"/>
    </row>
    <row r="3" spans="2:19" x14ac:dyDescent="0.25">
      <c r="C3" s="2"/>
      <c r="Q3" s="8"/>
    </row>
    <row r="4" spans="2:19" x14ac:dyDescent="0.25">
      <c r="B4" s="87" t="s">
        <v>0</v>
      </c>
      <c r="C4" s="87"/>
      <c r="Q4" s="8"/>
    </row>
    <row r="5" spans="2:19" x14ac:dyDescent="0.25">
      <c r="B5" s="87" t="s">
        <v>1</v>
      </c>
      <c r="C5" s="87"/>
      <c r="O5" s="29">
        <f ca="1">NOW()</f>
        <v>43818.610208680555</v>
      </c>
      <c r="Q5" s="8"/>
    </row>
    <row r="6" spans="2:19" x14ac:dyDescent="0.25">
      <c r="B6" s="87" t="s">
        <v>2</v>
      </c>
      <c r="C6" s="87"/>
      <c r="M6" s="90"/>
      <c r="N6" s="90"/>
      <c r="O6" s="90"/>
      <c r="Q6" s="8"/>
    </row>
    <row r="7" spans="2:19" x14ac:dyDescent="0.25">
      <c r="B7" s="88" t="s">
        <v>67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Q7" s="8"/>
    </row>
    <row r="8" spans="2:19" ht="33" customHeight="1" x14ac:dyDescent="0.25">
      <c r="B8" s="88" t="s">
        <v>68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Q8" s="8"/>
    </row>
    <row r="9" spans="2:19" ht="15.75" thickBot="1" x14ac:dyDescent="0.3">
      <c r="C9" s="3"/>
      <c r="Q9" s="8"/>
    </row>
    <row r="10" spans="2:19" s="8" customFormat="1" ht="15.75" thickBot="1" x14ac:dyDescent="0.3">
      <c r="B10" s="91" t="s">
        <v>4</v>
      </c>
      <c r="C10" s="92"/>
      <c r="D10" s="7" t="s">
        <v>15</v>
      </c>
      <c r="E10" s="53" t="s">
        <v>16</v>
      </c>
      <c r="F10" s="7" t="s">
        <v>17</v>
      </c>
      <c r="G10" s="53" t="s">
        <v>18</v>
      </c>
      <c r="H10" s="7" t="s">
        <v>6</v>
      </c>
      <c r="I10" s="53" t="s">
        <v>7</v>
      </c>
      <c r="J10" s="7" t="s">
        <v>8</v>
      </c>
      <c r="K10" s="53" t="s">
        <v>9</v>
      </c>
      <c r="L10" s="7" t="s">
        <v>10</v>
      </c>
      <c r="M10" s="53" t="s">
        <v>11</v>
      </c>
      <c r="N10" s="7" t="s">
        <v>12</v>
      </c>
      <c r="O10" s="53" t="s">
        <v>13</v>
      </c>
      <c r="P10" s="5"/>
    </row>
    <row r="11" spans="2:19" s="8" customFormat="1" x14ac:dyDescent="0.25">
      <c r="B11" s="54">
        <v>20000</v>
      </c>
      <c r="C11" s="39" t="s">
        <v>25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571492</v>
      </c>
      <c r="O11" s="51">
        <v>628085</v>
      </c>
      <c r="P11" s="5"/>
    </row>
    <row r="12" spans="2:19" s="8" customFormat="1" x14ac:dyDescent="0.25">
      <c r="B12" s="55">
        <v>22000</v>
      </c>
      <c r="C12" s="38" t="s">
        <v>26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>
        <v>0</v>
      </c>
      <c r="J12" s="9">
        <v>0</v>
      </c>
      <c r="K12" s="10">
        <v>0</v>
      </c>
      <c r="L12" s="9">
        <v>0</v>
      </c>
      <c r="M12" s="10">
        <v>0</v>
      </c>
      <c r="N12" s="9">
        <v>348300</v>
      </c>
      <c r="O12" s="10">
        <v>397392</v>
      </c>
      <c r="P12" s="5"/>
    </row>
    <row r="13" spans="2:19" s="14" customFormat="1" x14ac:dyDescent="0.25">
      <c r="B13" s="54">
        <v>24000</v>
      </c>
      <c r="C13" s="39" t="s">
        <v>27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0</v>
      </c>
      <c r="J13" s="12">
        <v>0</v>
      </c>
      <c r="K13" s="13">
        <v>0</v>
      </c>
      <c r="L13" s="12">
        <v>0</v>
      </c>
      <c r="M13" s="13">
        <v>0</v>
      </c>
      <c r="N13" s="12">
        <v>148117</v>
      </c>
      <c r="O13" s="13">
        <v>165016</v>
      </c>
      <c r="P13" s="11"/>
    </row>
    <row r="14" spans="2:19" s="8" customFormat="1" x14ac:dyDescent="0.25">
      <c r="B14" s="55">
        <v>25000</v>
      </c>
      <c r="C14" s="38" t="s">
        <v>28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v>0</v>
      </c>
      <c r="J14" s="9">
        <v>0</v>
      </c>
      <c r="K14" s="10">
        <v>0</v>
      </c>
      <c r="L14" s="9">
        <v>0</v>
      </c>
      <c r="M14" s="10">
        <v>0</v>
      </c>
      <c r="N14" s="9">
        <v>509236</v>
      </c>
      <c r="O14" s="10">
        <v>558856</v>
      </c>
      <c r="P14" s="5"/>
      <c r="S14" s="14"/>
    </row>
    <row r="15" spans="2:19" s="14" customFormat="1" x14ac:dyDescent="0.25">
      <c r="B15" s="54">
        <v>26000</v>
      </c>
      <c r="C15" s="39" t="s">
        <v>29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12">
        <v>0</v>
      </c>
      <c r="K15" s="13">
        <v>0</v>
      </c>
      <c r="L15" s="12">
        <v>0</v>
      </c>
      <c r="M15" s="13">
        <v>0</v>
      </c>
      <c r="N15" s="12">
        <v>8556901</v>
      </c>
      <c r="O15" s="13">
        <v>9420598</v>
      </c>
      <c r="P15" s="11"/>
      <c r="S15" s="8"/>
    </row>
    <row r="16" spans="2:19" s="8" customFormat="1" x14ac:dyDescent="0.25">
      <c r="B16" s="55">
        <v>28000</v>
      </c>
      <c r="C16" s="38" t="s">
        <v>30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0">
        <v>0</v>
      </c>
      <c r="J16" s="9">
        <v>0</v>
      </c>
      <c r="K16" s="10">
        <v>0</v>
      </c>
      <c r="L16" s="9">
        <v>0</v>
      </c>
      <c r="M16" s="10">
        <v>0</v>
      </c>
      <c r="N16" s="9">
        <v>30491</v>
      </c>
      <c r="O16" s="10">
        <v>33623</v>
      </c>
      <c r="P16" s="5"/>
      <c r="S16" s="14"/>
    </row>
    <row r="17" spans="2:19" s="14" customFormat="1" x14ac:dyDescent="0.25">
      <c r="B17" s="54">
        <v>30000</v>
      </c>
      <c r="C17" s="39" t="s">
        <v>31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12">
        <v>0</v>
      </c>
      <c r="K17" s="13">
        <v>0</v>
      </c>
      <c r="L17" s="12">
        <v>0</v>
      </c>
      <c r="M17" s="13">
        <v>0</v>
      </c>
      <c r="N17" s="12">
        <v>2302949</v>
      </c>
      <c r="O17" s="13">
        <v>2404692</v>
      </c>
      <c r="P17" s="11"/>
      <c r="S17" s="8"/>
    </row>
    <row r="18" spans="2:19" s="8" customFormat="1" x14ac:dyDescent="0.25">
      <c r="B18" s="55">
        <v>32000</v>
      </c>
      <c r="C18" s="38" t="s">
        <v>32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0">
        <v>0</v>
      </c>
      <c r="J18" s="9">
        <v>0</v>
      </c>
      <c r="K18" s="10">
        <v>0</v>
      </c>
      <c r="L18" s="9">
        <v>0</v>
      </c>
      <c r="M18" s="10">
        <v>0</v>
      </c>
      <c r="N18" s="9">
        <v>146502</v>
      </c>
      <c r="O18" s="10">
        <v>188113</v>
      </c>
      <c r="P18" s="5"/>
      <c r="S18" s="14"/>
    </row>
    <row r="19" spans="2:19" s="14" customFormat="1" x14ac:dyDescent="0.25">
      <c r="B19" s="54">
        <v>35000</v>
      </c>
      <c r="C19" s="39" t="s">
        <v>33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>
        <v>0</v>
      </c>
      <c r="J19" s="12">
        <v>0</v>
      </c>
      <c r="K19" s="13">
        <v>0</v>
      </c>
      <c r="L19" s="12">
        <v>0</v>
      </c>
      <c r="M19" s="13">
        <v>0</v>
      </c>
      <c r="N19" s="12">
        <v>436203</v>
      </c>
      <c r="O19" s="13">
        <v>489641</v>
      </c>
      <c r="P19" s="11"/>
      <c r="S19" s="8"/>
    </row>
    <row r="20" spans="2:19" s="8" customFormat="1" x14ac:dyDescent="0.25">
      <c r="B20" s="55">
        <v>36000</v>
      </c>
      <c r="C20" s="38" t="s">
        <v>34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0">
        <v>0</v>
      </c>
      <c r="J20" s="9">
        <v>0</v>
      </c>
      <c r="K20" s="10">
        <v>0</v>
      </c>
      <c r="L20" s="9">
        <v>0</v>
      </c>
      <c r="M20" s="10">
        <v>0</v>
      </c>
      <c r="N20" s="9">
        <v>75560193</v>
      </c>
      <c r="O20" s="10">
        <v>82972974</v>
      </c>
      <c r="P20" s="5"/>
      <c r="S20" s="14"/>
    </row>
    <row r="21" spans="2:19" s="14" customFormat="1" x14ac:dyDescent="0.25">
      <c r="B21" s="54">
        <v>37000</v>
      </c>
      <c r="C21" s="39" t="s">
        <v>35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3">
        <v>0</v>
      </c>
      <c r="N21" s="12">
        <v>17752</v>
      </c>
      <c r="O21" s="13">
        <v>19346</v>
      </c>
      <c r="P21" s="11"/>
      <c r="S21" s="8"/>
    </row>
    <row r="22" spans="2:19" s="8" customFormat="1" x14ac:dyDescent="0.25">
      <c r="B22" s="55">
        <v>39000</v>
      </c>
      <c r="C22" s="38" t="s">
        <v>36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0">
        <v>0</v>
      </c>
      <c r="J22" s="9">
        <v>0</v>
      </c>
      <c r="K22" s="10">
        <v>0</v>
      </c>
      <c r="L22" s="9">
        <v>0</v>
      </c>
      <c r="M22" s="10">
        <v>0</v>
      </c>
      <c r="N22" s="9">
        <v>192617</v>
      </c>
      <c r="O22" s="10">
        <v>216944</v>
      </c>
      <c r="P22" s="5"/>
      <c r="S22"/>
    </row>
    <row r="23" spans="2:19" s="14" customFormat="1" x14ac:dyDescent="0.25">
      <c r="B23" s="54">
        <v>40000</v>
      </c>
      <c r="C23" s="39" t="s">
        <v>37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80551</v>
      </c>
      <c r="O23" s="13">
        <v>87692</v>
      </c>
      <c r="P23" s="11"/>
      <c r="S23" s="16"/>
    </row>
    <row r="24" spans="2:19" s="8" customFormat="1" x14ac:dyDescent="0.25">
      <c r="B24" s="55">
        <v>42000</v>
      </c>
      <c r="C24" s="38" t="s">
        <v>38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0">
        <v>0</v>
      </c>
      <c r="J24" s="9">
        <v>0</v>
      </c>
      <c r="K24" s="10">
        <v>0</v>
      </c>
      <c r="L24" s="9">
        <v>0</v>
      </c>
      <c r="M24" s="10">
        <v>0</v>
      </c>
      <c r="N24" s="9">
        <v>31149</v>
      </c>
      <c r="O24" s="10">
        <v>34105</v>
      </c>
      <c r="P24" s="5"/>
      <c r="S24"/>
    </row>
    <row r="25" spans="2:19" s="14" customFormat="1" x14ac:dyDescent="0.25">
      <c r="B25" s="54">
        <v>44000</v>
      </c>
      <c r="C25" s="39" t="s">
        <v>39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3">
        <v>0</v>
      </c>
      <c r="J25" s="12">
        <v>0</v>
      </c>
      <c r="K25" s="13">
        <v>0</v>
      </c>
      <c r="L25" s="12">
        <v>0</v>
      </c>
      <c r="M25" s="13">
        <v>0</v>
      </c>
      <c r="N25" s="12">
        <v>58691</v>
      </c>
      <c r="O25" s="13">
        <v>64005</v>
      </c>
      <c r="P25" s="11"/>
    </row>
    <row r="26" spans="2:19" s="8" customFormat="1" x14ac:dyDescent="0.25">
      <c r="B26" s="55">
        <v>47000</v>
      </c>
      <c r="C26" s="38" t="s">
        <v>40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0">
        <v>0</v>
      </c>
      <c r="J26" s="9">
        <v>0</v>
      </c>
      <c r="K26" s="10">
        <v>0</v>
      </c>
      <c r="L26" s="9">
        <v>0</v>
      </c>
      <c r="M26" s="10">
        <v>0</v>
      </c>
      <c r="N26" s="9">
        <v>160000</v>
      </c>
      <c r="O26" s="10">
        <v>174348</v>
      </c>
      <c r="P26" s="5"/>
    </row>
    <row r="27" spans="2:19" s="14" customFormat="1" x14ac:dyDescent="0.25">
      <c r="B27" s="54">
        <v>51000</v>
      </c>
      <c r="C27" s="39" t="s">
        <v>41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3">
        <v>0</v>
      </c>
      <c r="J27" s="12">
        <v>0</v>
      </c>
      <c r="K27" s="13">
        <v>0</v>
      </c>
      <c r="L27" s="12">
        <v>0</v>
      </c>
      <c r="M27" s="13">
        <v>0</v>
      </c>
      <c r="N27" s="12">
        <v>4281</v>
      </c>
      <c r="O27" s="13">
        <v>4613</v>
      </c>
      <c r="P27" s="11"/>
      <c r="S27" s="16"/>
    </row>
    <row r="28" spans="2:19" s="8" customFormat="1" x14ac:dyDescent="0.25">
      <c r="B28" s="55">
        <v>52000</v>
      </c>
      <c r="C28" s="38" t="s">
        <v>42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9">
        <v>8145767</v>
      </c>
      <c r="O28" s="10">
        <v>9126790</v>
      </c>
      <c r="P28" s="5"/>
      <c r="S28" s="14"/>
    </row>
    <row r="29" spans="2:19" s="14" customFormat="1" x14ac:dyDescent="0.25">
      <c r="B29" s="54">
        <v>53000</v>
      </c>
      <c r="C29" s="39" t="s">
        <v>43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56595</v>
      </c>
      <c r="O29" s="13">
        <v>63471</v>
      </c>
      <c r="P29" s="11"/>
      <c r="S29" s="8"/>
    </row>
    <row r="30" spans="2:19" s="8" customFormat="1" x14ac:dyDescent="0.25">
      <c r="B30" s="55">
        <v>54000</v>
      </c>
      <c r="C30" s="38" t="s">
        <v>44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10">
        <v>0</v>
      </c>
      <c r="J30" s="9">
        <v>0</v>
      </c>
      <c r="K30" s="10">
        <v>0</v>
      </c>
      <c r="L30" s="9">
        <v>0</v>
      </c>
      <c r="M30" s="10">
        <v>0</v>
      </c>
      <c r="N30" s="9">
        <v>3928</v>
      </c>
      <c r="O30" s="10">
        <v>4316</v>
      </c>
      <c r="P30" s="5"/>
      <c r="S30" s="14"/>
    </row>
    <row r="31" spans="2:19" s="14" customFormat="1" x14ac:dyDescent="0.25">
      <c r="B31" s="54">
        <v>55000</v>
      </c>
      <c r="C31" s="39" t="s">
        <v>45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27836151</v>
      </c>
      <c r="O31" s="13">
        <v>30413562</v>
      </c>
      <c r="P31" s="11"/>
      <c r="S31" s="8"/>
    </row>
    <row r="32" spans="2:19" x14ac:dyDescent="0.25">
      <c r="B32" s="55">
        <v>56000</v>
      </c>
      <c r="C32" s="38" t="s">
        <v>46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0">
        <v>0</v>
      </c>
      <c r="J32" s="9">
        <v>0</v>
      </c>
      <c r="K32" s="10">
        <v>0</v>
      </c>
      <c r="L32" s="9">
        <v>0</v>
      </c>
      <c r="M32" s="10">
        <v>0</v>
      </c>
      <c r="N32" s="9">
        <v>94653</v>
      </c>
      <c r="O32" s="10">
        <v>109709</v>
      </c>
    </row>
    <row r="33" spans="2:19" s="16" customFormat="1" x14ac:dyDescent="0.25">
      <c r="B33" s="54">
        <v>60000</v>
      </c>
      <c r="C33" s="39" t="s">
        <v>47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3">
        <v>0</v>
      </c>
      <c r="J33" s="12">
        <v>0</v>
      </c>
      <c r="K33" s="13">
        <v>0</v>
      </c>
      <c r="L33" s="12">
        <v>0</v>
      </c>
      <c r="M33" s="13">
        <v>0</v>
      </c>
      <c r="N33" s="12">
        <v>147</v>
      </c>
      <c r="O33" s="13">
        <v>161</v>
      </c>
      <c r="P33" s="15"/>
      <c r="S33" s="14"/>
    </row>
    <row r="34" spans="2:19" x14ac:dyDescent="0.25">
      <c r="B34" s="55">
        <v>63000</v>
      </c>
      <c r="C34" s="38" t="s">
        <v>48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0">
        <v>0</v>
      </c>
      <c r="J34" s="9">
        <v>0</v>
      </c>
      <c r="K34" s="10">
        <v>0</v>
      </c>
      <c r="L34" s="9">
        <v>0</v>
      </c>
      <c r="M34" s="10">
        <v>0</v>
      </c>
      <c r="N34" s="9">
        <v>67469</v>
      </c>
      <c r="O34" s="10">
        <v>80251</v>
      </c>
      <c r="S34" s="8"/>
    </row>
    <row r="35" spans="2:19" s="16" customFormat="1" x14ac:dyDescent="0.25">
      <c r="B35" s="54">
        <v>71000</v>
      </c>
      <c r="C35" s="39" t="s">
        <v>49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3">
        <v>0</v>
      </c>
      <c r="J35" s="12">
        <v>0</v>
      </c>
      <c r="K35" s="13">
        <v>0</v>
      </c>
      <c r="L35" s="12">
        <v>0</v>
      </c>
      <c r="M35" s="13">
        <v>0</v>
      </c>
      <c r="N35" s="12">
        <v>2366467</v>
      </c>
      <c r="O35" s="13">
        <v>2366467</v>
      </c>
      <c r="P35" s="15"/>
      <c r="S35" s="14"/>
    </row>
    <row r="36" spans="2:19" x14ac:dyDescent="0.25">
      <c r="B36" s="55">
        <v>71101</v>
      </c>
      <c r="C36" s="38" t="s">
        <v>50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10">
        <v>0</v>
      </c>
      <c r="J36" s="9">
        <v>0</v>
      </c>
      <c r="K36" s="10">
        <v>0</v>
      </c>
      <c r="L36" s="9">
        <v>0</v>
      </c>
      <c r="M36" s="10">
        <v>0</v>
      </c>
      <c r="N36" s="9">
        <v>0</v>
      </c>
      <c r="O36" s="10">
        <v>0</v>
      </c>
      <c r="S36" s="16"/>
    </row>
    <row r="37" spans="2:19" s="16" customFormat="1" x14ac:dyDescent="0.25">
      <c r="B37" s="54">
        <v>71102</v>
      </c>
      <c r="C37" s="39" t="s">
        <v>51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2">
        <v>0</v>
      </c>
      <c r="K37" s="13">
        <v>0</v>
      </c>
      <c r="L37" s="12">
        <v>0</v>
      </c>
      <c r="M37" s="13">
        <v>0</v>
      </c>
      <c r="N37" s="12">
        <v>0</v>
      </c>
      <c r="O37" s="13">
        <v>0</v>
      </c>
      <c r="P37" s="15"/>
      <c r="S37"/>
    </row>
    <row r="38" spans="2:19" x14ac:dyDescent="0.25">
      <c r="B38" s="55">
        <v>73000</v>
      </c>
      <c r="C38" s="38" t="s">
        <v>52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10">
        <v>0</v>
      </c>
      <c r="J38" s="9">
        <v>0</v>
      </c>
      <c r="K38" s="10">
        <v>0</v>
      </c>
      <c r="L38" s="9">
        <v>0</v>
      </c>
      <c r="M38" s="10">
        <v>0</v>
      </c>
      <c r="N38" s="9">
        <v>119019</v>
      </c>
      <c r="O38" s="10">
        <v>143755</v>
      </c>
      <c r="S38" s="16"/>
    </row>
    <row r="39" spans="2:19" s="16" customFormat="1" x14ac:dyDescent="0.25">
      <c r="B39" s="54">
        <v>74000</v>
      </c>
      <c r="C39" s="39" t="s">
        <v>53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3">
        <v>0</v>
      </c>
      <c r="J39" s="12">
        <v>0</v>
      </c>
      <c r="K39" s="13">
        <v>0</v>
      </c>
      <c r="L39" s="12">
        <v>0</v>
      </c>
      <c r="M39" s="13">
        <v>0</v>
      </c>
      <c r="N39" s="12">
        <v>0</v>
      </c>
      <c r="O39" s="13">
        <v>0</v>
      </c>
      <c r="P39" s="15"/>
      <c r="S39" s="8"/>
    </row>
    <row r="40" spans="2:19" ht="15.75" thickBot="1" x14ac:dyDescent="0.3">
      <c r="B40" s="55">
        <v>81000</v>
      </c>
      <c r="C40" s="38" t="s">
        <v>54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10">
        <v>0</v>
      </c>
      <c r="J40" s="9">
        <v>0</v>
      </c>
      <c r="K40" s="10">
        <v>0</v>
      </c>
      <c r="L40" s="9">
        <v>0</v>
      </c>
      <c r="M40" s="10">
        <v>0</v>
      </c>
      <c r="N40" s="9">
        <v>1878</v>
      </c>
      <c r="O40" s="10">
        <v>2076</v>
      </c>
    </row>
    <row r="41" spans="2:19" ht="15.75" thickBot="1" x14ac:dyDescent="0.3">
      <c r="B41" s="17"/>
      <c r="C41" s="17" t="s">
        <v>5</v>
      </c>
      <c r="D41" s="18">
        <f>SUM(D11:D40)</f>
        <v>0</v>
      </c>
      <c r="E41" s="18">
        <f t="shared" ref="E41:O41" si="0">SUM(E11:E40)</f>
        <v>0</v>
      </c>
      <c r="F41" s="18">
        <f t="shared" si="0"/>
        <v>0</v>
      </c>
      <c r="G41" s="18">
        <f t="shared" si="0"/>
        <v>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127847499</v>
      </c>
      <c r="O41" s="19">
        <f t="shared" si="0"/>
        <v>140170601</v>
      </c>
    </row>
    <row r="42" spans="2:19" x14ac:dyDescent="0.2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2:19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2:19" x14ac:dyDescent="0.25">
      <c r="P44"/>
    </row>
    <row r="48" spans="2:19" x14ac:dyDescent="0.25">
      <c r="K48" s="32"/>
    </row>
    <row r="49" spans="11:11" x14ac:dyDescent="0.25">
      <c r="K49" s="32"/>
    </row>
    <row r="50" spans="11:11" x14ac:dyDescent="0.25">
      <c r="K50" s="33"/>
    </row>
  </sheetData>
  <mergeCells count="7">
    <mergeCell ref="B10:C10"/>
    <mergeCell ref="B4:C4"/>
    <mergeCell ref="B5:C5"/>
    <mergeCell ref="B6:C6"/>
    <mergeCell ref="M6:O6"/>
    <mergeCell ref="B7:O7"/>
    <mergeCell ref="B8:O8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K54"/>
  <sheetViews>
    <sheetView showGridLines="0" zoomScale="70" zoomScaleNormal="70" workbookViewId="0">
      <pane xSplit="10" ySplit="12" topLeftCell="BY25" activePane="bottomRight" state="frozen"/>
      <selection pane="topRight" activeCell="K1" sqref="K1"/>
      <selection pane="bottomLeft" activeCell="A13" sqref="A13"/>
      <selection pane="bottomRight" activeCell="CH37" sqref="CH37"/>
    </sheetView>
  </sheetViews>
  <sheetFormatPr defaultColWidth="65.140625" defaultRowHeight="15" x14ac:dyDescent="0.25"/>
  <cols>
    <col min="1" max="1" width="13.28515625" style="1" customWidth="1"/>
    <col min="2" max="2" width="7.42578125" style="1" bestFit="1" customWidth="1"/>
    <col min="3" max="3" width="75.140625" customWidth="1"/>
    <col min="4" max="4" width="16" hidden="1" customWidth="1"/>
    <col min="5" max="5" width="12.42578125" hidden="1" customWidth="1"/>
    <col min="6" max="6" width="14.5703125" hidden="1" customWidth="1"/>
    <col min="7" max="7" width="13.85546875" hidden="1" customWidth="1"/>
    <col min="8" max="9" width="16.7109375" hidden="1" customWidth="1"/>
    <col min="10" max="10" width="15.7109375" hidden="1" customWidth="1"/>
    <col min="11" max="11" width="14.85546875" hidden="1" customWidth="1"/>
    <col min="12" max="12" width="14.28515625" hidden="1" customWidth="1"/>
    <col min="13" max="13" width="15" hidden="1" customWidth="1"/>
    <col min="14" max="14" width="14.5703125" hidden="1" customWidth="1"/>
    <col min="15" max="17" width="16.7109375" hidden="1" customWidth="1"/>
    <col min="18" max="18" width="16" hidden="1" customWidth="1"/>
    <col min="19" max="19" width="14.5703125" hidden="1" customWidth="1"/>
    <col min="20" max="20" width="15" hidden="1" customWidth="1"/>
    <col min="21" max="21" width="14.5703125" hidden="1" customWidth="1"/>
    <col min="22" max="24" width="16.7109375" hidden="1" customWidth="1"/>
    <col min="25" max="25" width="16" hidden="1" customWidth="1"/>
    <col min="26" max="27" width="14.5703125" hidden="1" customWidth="1"/>
    <col min="28" max="28" width="15" hidden="1" customWidth="1"/>
    <col min="29" max="30" width="16.7109375" hidden="1" customWidth="1"/>
    <col min="31" max="31" width="15.7109375" hidden="1" customWidth="1"/>
    <col min="32" max="32" width="16" hidden="1" customWidth="1"/>
    <col min="33" max="33" width="14.5703125" hidden="1" customWidth="1"/>
    <col min="34" max="34" width="15.7109375" hidden="1" customWidth="1"/>
    <col min="35" max="35" width="14.5703125" hidden="1" customWidth="1"/>
    <col min="36" max="37" width="16.7109375" hidden="1" customWidth="1"/>
    <col min="38" max="38" width="17.7109375" hidden="1" customWidth="1"/>
    <col min="39" max="39" width="17.28515625" hidden="1" customWidth="1"/>
    <col min="40" max="40" width="15" hidden="1" customWidth="1"/>
    <col min="41" max="41" width="16" hidden="1" customWidth="1"/>
    <col min="42" max="42" width="14.5703125" hidden="1" customWidth="1"/>
    <col min="43" max="44" width="16.7109375" hidden="1" customWidth="1"/>
    <col min="45" max="45" width="17.28515625" hidden="1" customWidth="1"/>
    <col min="46" max="46" width="17.7109375" hidden="1" customWidth="1"/>
    <col min="47" max="47" width="14.5703125" hidden="1" customWidth="1"/>
    <col min="48" max="48" width="16" hidden="1" customWidth="1"/>
    <col min="49" max="49" width="14.5703125" hidden="1" customWidth="1"/>
    <col min="50" max="51" width="16.7109375" hidden="1" customWidth="1"/>
    <col min="52" max="52" width="17.28515625" hidden="1" customWidth="1"/>
    <col min="53" max="53" width="17.7109375" hidden="1" customWidth="1"/>
    <col min="54" max="54" width="15" hidden="1" customWidth="1"/>
    <col min="55" max="55" width="16.7109375" hidden="1" customWidth="1"/>
    <col min="56" max="56" width="15" hidden="1" customWidth="1"/>
    <col min="57" max="58" width="16.7109375" hidden="1" customWidth="1"/>
    <col min="59" max="59" width="17.7109375" hidden="1" customWidth="1"/>
    <col min="60" max="60" width="16.42578125" hidden="1" customWidth="1"/>
    <col min="61" max="61" width="15" hidden="1" customWidth="1"/>
    <col min="62" max="62" width="16.7109375" hidden="1" customWidth="1"/>
    <col min="63" max="63" width="15" hidden="1" customWidth="1"/>
    <col min="64" max="65" width="16.7109375" hidden="1" customWidth="1"/>
    <col min="66" max="67" width="17.7109375" hidden="1" customWidth="1"/>
    <col min="68" max="68" width="14.5703125" hidden="1" customWidth="1"/>
    <col min="69" max="69" width="16.7109375" hidden="1" customWidth="1"/>
    <col min="70" max="70" width="15" hidden="1" customWidth="1"/>
    <col min="71" max="72" width="16.7109375" hidden="1" customWidth="1"/>
    <col min="73" max="73" width="18.140625" hidden="1" customWidth="1"/>
    <col min="74" max="74" width="17.28515625" customWidth="1"/>
    <col min="75" max="75" width="15" customWidth="1"/>
    <col min="76" max="76" width="16.7109375" customWidth="1"/>
    <col min="77" max="77" width="15" customWidth="1"/>
    <col min="78" max="78" width="16.7109375" customWidth="1"/>
    <col min="79" max="79" width="17.7109375" bestFit="1" customWidth="1"/>
    <col min="80" max="80" width="17.7109375" customWidth="1"/>
    <col min="81" max="81" width="17.28515625" bestFit="1" customWidth="1"/>
    <col min="82" max="82" width="16" bestFit="1" customWidth="1"/>
    <col min="83" max="83" width="16.7109375" bestFit="1" customWidth="1"/>
    <col min="84" max="84" width="15" bestFit="1" customWidth="1"/>
    <col min="85" max="85" width="16.7109375" customWidth="1"/>
    <col min="86" max="86" width="17.5703125" customWidth="1"/>
    <col min="87" max="87" width="17.7109375" bestFit="1" customWidth="1"/>
    <col min="88" max="88" width="12.140625" bestFit="1" customWidth="1"/>
  </cols>
  <sheetData>
    <row r="1" spans="1:89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J1" s="2"/>
      <c r="AK1" s="2"/>
      <c r="AQ1" s="2"/>
      <c r="AR1" s="2"/>
      <c r="AX1" s="2"/>
      <c r="AY1" s="2"/>
      <c r="BE1" s="2"/>
      <c r="BF1" s="2"/>
      <c r="BL1" s="2"/>
      <c r="BM1" s="2"/>
      <c r="BS1" s="2"/>
      <c r="BT1" s="2"/>
      <c r="BZ1" s="2"/>
      <c r="CA1" s="2"/>
      <c r="CG1" s="2"/>
      <c r="CH1" s="2"/>
    </row>
    <row r="2" spans="1:89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J2" s="2"/>
      <c r="AK2" s="2"/>
      <c r="AQ2" s="2"/>
      <c r="AR2" s="2"/>
      <c r="AX2" s="2"/>
      <c r="AY2" s="2"/>
      <c r="BE2" s="2"/>
      <c r="BF2" s="2"/>
      <c r="BL2" s="2"/>
      <c r="BM2" s="2"/>
      <c r="BS2" s="2"/>
      <c r="BT2" s="2"/>
      <c r="BZ2" s="2"/>
      <c r="CA2" s="2"/>
      <c r="CG2" s="2"/>
      <c r="CH2" s="2"/>
    </row>
    <row r="3" spans="1:89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J3" s="2"/>
      <c r="AK3" s="2"/>
      <c r="AQ3" s="2"/>
      <c r="AR3" s="2"/>
      <c r="AX3" s="2"/>
      <c r="AY3" s="2"/>
      <c r="BE3" s="2"/>
      <c r="BF3" s="2"/>
      <c r="BL3" s="2"/>
      <c r="BM3" s="2"/>
      <c r="BS3" s="2"/>
      <c r="BT3" s="2"/>
      <c r="BZ3" s="2"/>
      <c r="CA3" s="2"/>
      <c r="CG3" s="2"/>
      <c r="CH3" s="2"/>
    </row>
    <row r="4" spans="1:89" x14ac:dyDescent="0.25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J4" s="3"/>
      <c r="AK4" s="3"/>
      <c r="AQ4" s="3"/>
      <c r="AR4" s="3"/>
      <c r="AX4" s="3"/>
      <c r="AY4" s="3"/>
      <c r="BE4" s="3"/>
      <c r="BF4" s="3"/>
      <c r="BL4" s="3"/>
      <c r="BM4" s="3"/>
      <c r="BS4" s="3"/>
      <c r="BT4" s="3"/>
      <c r="BZ4" s="3"/>
      <c r="CA4" s="3"/>
      <c r="CG4" s="3"/>
      <c r="CH4" s="3"/>
    </row>
    <row r="5" spans="1:89" x14ac:dyDescent="0.25">
      <c r="C5" s="3" t="s">
        <v>1</v>
      </c>
      <c r="D5" s="3"/>
      <c r="F5" s="47"/>
      <c r="I5" s="46"/>
      <c r="J5" s="3"/>
      <c r="K5" s="3"/>
      <c r="L5" s="3"/>
      <c r="M5" s="3"/>
      <c r="N5" s="3"/>
      <c r="S5" s="45"/>
      <c r="V5" s="3"/>
      <c r="W5" s="3"/>
      <c r="X5" s="3"/>
      <c r="Y5" s="3"/>
      <c r="Z5" s="3"/>
      <c r="AA5" s="3"/>
      <c r="AB5" s="3"/>
      <c r="AC5" s="3"/>
      <c r="AD5" s="3">
        <f>G5</f>
        <v>0</v>
      </c>
      <c r="AE5" s="3"/>
      <c r="AJ5" s="3"/>
      <c r="AK5" s="3"/>
      <c r="AQ5" s="3"/>
      <c r="AR5" s="3"/>
      <c r="AX5" s="3"/>
      <c r="AY5" s="3"/>
      <c r="BE5" s="3"/>
      <c r="BF5" s="3"/>
      <c r="BL5" s="3"/>
      <c r="BM5" s="3"/>
      <c r="BS5" s="3"/>
      <c r="BT5" s="3"/>
      <c r="BZ5" s="3"/>
      <c r="CA5" s="3"/>
      <c r="CG5" s="3"/>
      <c r="CH5" s="3"/>
    </row>
    <row r="6" spans="1:89" x14ac:dyDescent="0.25">
      <c r="C6" s="3" t="s">
        <v>2</v>
      </c>
      <c r="D6" s="3"/>
      <c r="E6" s="3"/>
      <c r="F6" s="3"/>
      <c r="G6" s="3"/>
      <c r="H6" s="3"/>
      <c r="I6" s="3"/>
      <c r="J6" s="3"/>
      <c r="K6" s="84"/>
      <c r="L6" s="3"/>
      <c r="M6" s="3"/>
      <c r="N6" s="3"/>
      <c r="O6" s="3"/>
      <c r="P6" s="3"/>
      <c r="Q6" s="3"/>
      <c r="V6" s="3"/>
      <c r="W6" s="3"/>
      <c r="X6" s="3"/>
      <c r="Y6" s="3"/>
      <c r="Z6" s="3"/>
      <c r="AA6" s="3"/>
      <c r="AB6" s="3"/>
      <c r="AC6" s="3"/>
      <c r="AD6" s="3"/>
      <c r="AE6" s="3"/>
      <c r="AJ6" s="3"/>
      <c r="AK6" s="3"/>
      <c r="AQ6" s="3"/>
      <c r="AR6" s="3"/>
      <c r="AX6" s="3"/>
      <c r="AY6" s="3"/>
      <c r="BE6" s="3"/>
      <c r="BF6" s="3"/>
      <c r="BL6" s="3"/>
      <c r="BM6" s="3"/>
      <c r="BS6" s="3"/>
      <c r="BT6" s="3"/>
      <c r="BZ6" s="3"/>
      <c r="CA6" s="3"/>
    </row>
    <row r="7" spans="1:89" x14ac:dyDescent="0.25">
      <c r="C7" s="56"/>
      <c r="D7" s="56"/>
      <c r="E7" s="56"/>
      <c r="F7" s="56"/>
      <c r="G7" s="56"/>
      <c r="H7" s="56"/>
      <c r="I7" s="56"/>
      <c r="J7" s="56"/>
      <c r="K7" s="85"/>
      <c r="L7" s="56"/>
      <c r="M7" s="56"/>
      <c r="N7" s="56"/>
      <c r="O7" s="56"/>
      <c r="P7" s="56"/>
      <c r="Q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J7" s="56"/>
      <c r="AK7" s="56"/>
      <c r="AQ7" s="56"/>
      <c r="AR7" s="56"/>
      <c r="AX7" s="56"/>
      <c r="AY7" s="56"/>
      <c r="BE7" s="56"/>
      <c r="BF7" s="56"/>
      <c r="BL7" s="56"/>
      <c r="BM7" s="56"/>
      <c r="BS7" s="56"/>
      <c r="BT7" s="56"/>
      <c r="BZ7" s="56"/>
      <c r="CA7" s="56"/>
    </row>
    <row r="8" spans="1:89" ht="15" customHeight="1" x14ac:dyDescent="0.25">
      <c r="C8" s="102" t="s">
        <v>69</v>
      </c>
      <c r="D8" s="44"/>
      <c r="E8" s="44"/>
      <c r="F8" s="44"/>
      <c r="G8" s="44"/>
      <c r="H8" s="44"/>
      <c r="I8" s="44"/>
      <c r="J8" s="44"/>
      <c r="K8" s="44"/>
      <c r="L8" s="44"/>
      <c r="M8" s="4"/>
      <c r="N8" s="44"/>
      <c r="O8" s="44"/>
      <c r="P8" s="44"/>
      <c r="Q8" s="44"/>
      <c r="T8" s="3"/>
      <c r="V8" s="44"/>
      <c r="W8" s="44"/>
      <c r="X8" s="44"/>
      <c r="Y8" s="44"/>
      <c r="Z8" s="88" t="s">
        <v>22</v>
      </c>
      <c r="AA8" s="88"/>
      <c r="AB8" s="88"/>
      <c r="AC8" s="88"/>
      <c r="AD8" s="88"/>
      <c r="AE8" s="88"/>
      <c r="AF8" s="88"/>
      <c r="AG8" s="88"/>
      <c r="AH8" s="88"/>
      <c r="AI8" s="4" t="s">
        <v>3</v>
      </c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</row>
    <row r="9" spans="1:89" x14ac:dyDescent="0.25">
      <c r="C9" s="10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J9" s="3"/>
      <c r="AK9" s="3"/>
      <c r="AM9" s="66"/>
      <c r="AN9" s="66"/>
      <c r="AO9" s="66"/>
      <c r="AP9" s="66"/>
      <c r="AQ9" s="66"/>
      <c r="AR9" s="66"/>
      <c r="AS9" s="66"/>
      <c r="AX9" s="3"/>
      <c r="AY9" s="3"/>
      <c r="BE9" s="3"/>
      <c r="BF9" s="3"/>
      <c r="BL9" s="3"/>
      <c r="BM9" s="3"/>
      <c r="BS9" s="3"/>
      <c r="BT9" s="3"/>
      <c r="BZ9" s="3"/>
      <c r="CA9" s="3"/>
      <c r="CI9" s="52" t="s">
        <v>24</v>
      </c>
    </row>
    <row r="10" spans="1:89" s="73" customFormat="1" ht="15.75" thickBot="1" x14ac:dyDescent="0.3">
      <c r="A10" s="69"/>
      <c r="B10" s="69"/>
      <c r="C10" s="70"/>
      <c r="D10" s="71"/>
      <c r="E10" s="71"/>
      <c r="F10" s="71"/>
      <c r="G10" s="71"/>
      <c r="H10" s="71"/>
      <c r="I10" s="71"/>
      <c r="J10" s="71"/>
      <c r="K10" s="72">
        <v>4</v>
      </c>
      <c r="L10" s="72">
        <v>4</v>
      </c>
      <c r="M10" s="72">
        <v>4</v>
      </c>
      <c r="N10" s="72"/>
      <c r="O10" s="72"/>
      <c r="P10" s="72">
        <v>4</v>
      </c>
      <c r="Q10" s="72"/>
      <c r="R10" s="72">
        <f>K10+1</f>
        <v>5</v>
      </c>
      <c r="S10" s="72">
        <f>R10</f>
        <v>5</v>
      </c>
      <c r="T10" s="72">
        <f>S10</f>
        <v>5</v>
      </c>
      <c r="U10" s="72"/>
      <c r="V10" s="72"/>
      <c r="W10" s="72">
        <f>T10</f>
        <v>5</v>
      </c>
      <c r="X10" s="72"/>
      <c r="Y10" s="72">
        <f>R10+1</f>
        <v>6</v>
      </c>
      <c r="Z10" s="72">
        <f>Y10</f>
        <v>6</v>
      </c>
      <c r="AA10" s="72">
        <f>Z10</f>
        <v>6</v>
      </c>
      <c r="AB10" s="72"/>
      <c r="AC10" s="72"/>
      <c r="AD10" s="72">
        <f>AA10</f>
        <v>6</v>
      </c>
      <c r="AE10" s="72"/>
      <c r="AF10" s="72">
        <f>Y10+1</f>
        <v>7</v>
      </c>
      <c r="AG10" s="72">
        <f>AF10</f>
        <v>7</v>
      </c>
      <c r="AH10" s="72">
        <f>AG10</f>
        <v>7</v>
      </c>
      <c r="AI10" s="72"/>
      <c r="AJ10" s="72"/>
      <c r="AK10" s="72">
        <f>AH10</f>
        <v>7</v>
      </c>
      <c r="AL10" s="72"/>
      <c r="AM10" s="72">
        <f>AF10+1</f>
        <v>8</v>
      </c>
      <c r="AN10" s="72">
        <f>AM10</f>
        <v>8</v>
      </c>
      <c r="AO10" s="72">
        <f>AN10</f>
        <v>8</v>
      </c>
      <c r="AP10" s="72"/>
      <c r="AQ10" s="72"/>
      <c r="AR10" s="72">
        <f>AO10</f>
        <v>8</v>
      </c>
      <c r="AS10" s="72"/>
      <c r="AT10" s="72">
        <f>AM10+1</f>
        <v>9</v>
      </c>
      <c r="AU10" s="72">
        <f>AT10</f>
        <v>9</v>
      </c>
      <c r="AV10" s="72">
        <f>AU10</f>
        <v>9</v>
      </c>
      <c r="AW10" s="72"/>
      <c r="AX10" s="72"/>
      <c r="AY10" s="72">
        <f>AV10</f>
        <v>9</v>
      </c>
      <c r="AZ10" s="72"/>
      <c r="BA10" s="72">
        <f>AT10+1</f>
        <v>10</v>
      </c>
      <c r="BB10" s="72">
        <f>BA10</f>
        <v>10</v>
      </c>
      <c r="BC10" s="72">
        <f>BB10</f>
        <v>10</v>
      </c>
      <c r="BD10" s="72"/>
      <c r="BE10" s="72"/>
      <c r="BF10" s="72">
        <f>BC10</f>
        <v>10</v>
      </c>
      <c r="BG10" s="72"/>
      <c r="BH10" s="72">
        <f>BA10+1</f>
        <v>11</v>
      </c>
      <c r="BI10" s="72">
        <f>BH10</f>
        <v>11</v>
      </c>
      <c r="BJ10" s="72">
        <f>BI10</f>
        <v>11</v>
      </c>
      <c r="BK10" s="72"/>
      <c r="BL10" s="72"/>
      <c r="BM10" s="72">
        <f>BJ10</f>
        <v>11</v>
      </c>
      <c r="BN10" s="72"/>
      <c r="BO10" s="72">
        <f>BH10+1</f>
        <v>12</v>
      </c>
      <c r="BP10" s="72">
        <f>BO10</f>
        <v>12</v>
      </c>
      <c r="BQ10" s="72">
        <f>BP10</f>
        <v>12</v>
      </c>
      <c r="BR10" s="72"/>
      <c r="BS10" s="72"/>
      <c r="BT10" s="72">
        <f>BQ10</f>
        <v>12</v>
      </c>
      <c r="BU10" s="72"/>
      <c r="BV10" s="72">
        <f>BO10+1</f>
        <v>13</v>
      </c>
      <c r="BW10" s="72">
        <f>BV10</f>
        <v>13</v>
      </c>
      <c r="BX10" s="72">
        <f>BW10</f>
        <v>13</v>
      </c>
      <c r="BY10" s="72"/>
      <c r="BZ10" s="72"/>
      <c r="CA10" s="72">
        <f>BX10</f>
        <v>13</v>
      </c>
      <c r="CB10" s="72"/>
      <c r="CC10" s="72">
        <f>BV10+1</f>
        <v>14</v>
      </c>
      <c r="CD10" s="72">
        <f>CC10</f>
        <v>14</v>
      </c>
      <c r="CE10" s="72">
        <f>CD10</f>
        <v>14</v>
      </c>
      <c r="CF10" s="72"/>
      <c r="CG10" s="72"/>
      <c r="CH10" s="72">
        <f>CE10</f>
        <v>14</v>
      </c>
      <c r="CI10" s="72"/>
    </row>
    <row r="11" spans="1:89" s="8" customFormat="1" ht="15.75" thickBot="1" x14ac:dyDescent="0.3">
      <c r="A11" s="5"/>
      <c r="B11" s="98" t="s">
        <v>4</v>
      </c>
      <c r="C11" s="99"/>
      <c r="D11" s="95" t="s">
        <v>15</v>
      </c>
      <c r="E11" s="96"/>
      <c r="F11" s="96"/>
      <c r="G11" s="96"/>
      <c r="H11" s="96"/>
      <c r="I11" s="96"/>
      <c r="J11" s="97"/>
      <c r="K11" s="95" t="s">
        <v>16</v>
      </c>
      <c r="L11" s="96"/>
      <c r="M11" s="96"/>
      <c r="N11" s="96"/>
      <c r="O11" s="96"/>
      <c r="P11" s="96"/>
      <c r="Q11" s="97"/>
      <c r="R11" s="95" t="s">
        <v>17</v>
      </c>
      <c r="S11" s="96"/>
      <c r="T11" s="96"/>
      <c r="U11" s="96"/>
      <c r="V11" s="96"/>
      <c r="W11" s="96"/>
      <c r="X11" s="97"/>
      <c r="Y11" s="95" t="s">
        <v>18</v>
      </c>
      <c r="Z11" s="96"/>
      <c r="AA11" s="96"/>
      <c r="AB11" s="96"/>
      <c r="AC11" s="96"/>
      <c r="AD11" s="96"/>
      <c r="AE11" s="97"/>
      <c r="AF11" s="95" t="s">
        <v>6</v>
      </c>
      <c r="AG11" s="96"/>
      <c r="AH11" s="96"/>
      <c r="AI11" s="96"/>
      <c r="AJ11" s="96"/>
      <c r="AK11" s="96"/>
      <c r="AL11" s="97"/>
      <c r="AM11" s="96" t="s">
        <v>7</v>
      </c>
      <c r="AN11" s="96"/>
      <c r="AO11" s="96"/>
      <c r="AP11" s="96"/>
      <c r="AQ11" s="96"/>
      <c r="AR11" s="96"/>
      <c r="AS11" s="97"/>
      <c r="AT11" s="95" t="s">
        <v>8</v>
      </c>
      <c r="AU11" s="96"/>
      <c r="AV11" s="96"/>
      <c r="AW11" s="96"/>
      <c r="AX11" s="96"/>
      <c r="AY11" s="96"/>
      <c r="AZ11" s="97"/>
      <c r="BA11" s="95" t="s">
        <v>9</v>
      </c>
      <c r="BB11" s="96"/>
      <c r="BC11" s="96"/>
      <c r="BD11" s="96"/>
      <c r="BE11" s="96"/>
      <c r="BF11" s="96"/>
      <c r="BG11" s="97"/>
      <c r="BH11" s="95" t="s">
        <v>10</v>
      </c>
      <c r="BI11" s="96"/>
      <c r="BJ11" s="96"/>
      <c r="BK11" s="96"/>
      <c r="BL11" s="96"/>
      <c r="BM11" s="96"/>
      <c r="BN11" s="97"/>
      <c r="BO11" s="95" t="s">
        <v>11</v>
      </c>
      <c r="BP11" s="96"/>
      <c r="BQ11" s="96"/>
      <c r="BR11" s="96"/>
      <c r="BS11" s="96"/>
      <c r="BT11" s="96"/>
      <c r="BU11" s="97"/>
      <c r="BV11" s="95" t="s">
        <v>12</v>
      </c>
      <c r="BW11" s="96"/>
      <c r="BX11" s="96"/>
      <c r="BY11" s="96"/>
      <c r="BZ11" s="96"/>
      <c r="CA11" s="96"/>
      <c r="CB11" s="97"/>
      <c r="CC11" s="95" t="s">
        <v>13</v>
      </c>
      <c r="CD11" s="96"/>
      <c r="CE11" s="96"/>
      <c r="CF11" s="96"/>
      <c r="CG11" s="96"/>
      <c r="CH11" s="96"/>
      <c r="CI11" s="96"/>
      <c r="CJ11" s="5"/>
    </row>
    <row r="12" spans="1:89" s="8" customFormat="1" ht="30.75" thickBot="1" x14ac:dyDescent="0.3">
      <c r="A12" s="5"/>
      <c r="B12" s="100"/>
      <c r="C12" s="101"/>
      <c r="D12" s="34" t="s">
        <v>71</v>
      </c>
      <c r="E12" s="35" t="s">
        <v>72</v>
      </c>
      <c r="F12" s="35" t="s">
        <v>70</v>
      </c>
      <c r="G12" s="35" t="s">
        <v>20</v>
      </c>
      <c r="H12" s="35" t="s">
        <v>21</v>
      </c>
      <c r="I12" s="35" t="s">
        <v>23</v>
      </c>
      <c r="J12" s="36" t="s">
        <v>14</v>
      </c>
      <c r="K12" s="34" t="s">
        <v>71</v>
      </c>
      <c r="L12" s="35" t="s">
        <v>72</v>
      </c>
      <c r="M12" s="35" t="s">
        <v>19</v>
      </c>
      <c r="N12" s="35" t="s">
        <v>20</v>
      </c>
      <c r="O12" s="35" t="s">
        <v>21</v>
      </c>
      <c r="P12" s="35" t="s">
        <v>23</v>
      </c>
      <c r="Q12" s="36" t="s">
        <v>14</v>
      </c>
      <c r="R12" s="34" t="s">
        <v>71</v>
      </c>
      <c r="S12" s="35" t="s">
        <v>72</v>
      </c>
      <c r="T12" s="35" t="s">
        <v>19</v>
      </c>
      <c r="U12" s="35" t="s">
        <v>20</v>
      </c>
      <c r="V12" s="35" t="s">
        <v>21</v>
      </c>
      <c r="W12" s="35" t="s">
        <v>23</v>
      </c>
      <c r="X12" s="36" t="s">
        <v>14</v>
      </c>
      <c r="Y12" s="34" t="s">
        <v>71</v>
      </c>
      <c r="Z12" s="35" t="s">
        <v>72</v>
      </c>
      <c r="AA12" s="35" t="s">
        <v>19</v>
      </c>
      <c r="AB12" s="35" t="s">
        <v>20</v>
      </c>
      <c r="AC12" s="35" t="s">
        <v>21</v>
      </c>
      <c r="AD12" s="35" t="s">
        <v>23</v>
      </c>
      <c r="AE12" s="36" t="s">
        <v>14</v>
      </c>
      <c r="AF12" s="34" t="s">
        <v>71</v>
      </c>
      <c r="AG12" s="35" t="s">
        <v>72</v>
      </c>
      <c r="AH12" s="35" t="s">
        <v>19</v>
      </c>
      <c r="AI12" s="35" t="s">
        <v>20</v>
      </c>
      <c r="AJ12" s="35" t="s">
        <v>21</v>
      </c>
      <c r="AK12" s="35" t="s">
        <v>23</v>
      </c>
      <c r="AL12" s="36" t="s">
        <v>14</v>
      </c>
      <c r="AM12" s="34" t="s">
        <v>71</v>
      </c>
      <c r="AN12" s="35" t="s">
        <v>72</v>
      </c>
      <c r="AO12" s="35" t="s">
        <v>19</v>
      </c>
      <c r="AP12" s="35" t="s">
        <v>20</v>
      </c>
      <c r="AQ12" s="35" t="s">
        <v>21</v>
      </c>
      <c r="AR12" s="35" t="s">
        <v>23</v>
      </c>
      <c r="AS12" s="36" t="s">
        <v>14</v>
      </c>
      <c r="AT12" s="34" t="s">
        <v>71</v>
      </c>
      <c r="AU12" s="35" t="s">
        <v>72</v>
      </c>
      <c r="AV12" s="35" t="s">
        <v>19</v>
      </c>
      <c r="AW12" s="35" t="s">
        <v>20</v>
      </c>
      <c r="AX12" s="35" t="s">
        <v>21</v>
      </c>
      <c r="AY12" s="35" t="s">
        <v>23</v>
      </c>
      <c r="AZ12" s="36" t="s">
        <v>14</v>
      </c>
      <c r="BA12" s="34" t="s">
        <v>71</v>
      </c>
      <c r="BB12" s="35" t="s">
        <v>72</v>
      </c>
      <c r="BC12" s="35" t="s">
        <v>19</v>
      </c>
      <c r="BD12" s="35" t="s">
        <v>20</v>
      </c>
      <c r="BE12" s="35" t="s">
        <v>21</v>
      </c>
      <c r="BF12" s="35" t="s">
        <v>23</v>
      </c>
      <c r="BG12" s="36" t="s">
        <v>14</v>
      </c>
      <c r="BH12" s="34" t="s">
        <v>71</v>
      </c>
      <c r="BI12" s="35" t="s">
        <v>72</v>
      </c>
      <c r="BJ12" s="35" t="s">
        <v>19</v>
      </c>
      <c r="BK12" s="35" t="s">
        <v>20</v>
      </c>
      <c r="BL12" s="35" t="s">
        <v>21</v>
      </c>
      <c r="BM12" s="35" t="s">
        <v>23</v>
      </c>
      <c r="BN12" s="36" t="s">
        <v>14</v>
      </c>
      <c r="BO12" s="34" t="s">
        <v>71</v>
      </c>
      <c r="BP12" s="35" t="s">
        <v>72</v>
      </c>
      <c r="BQ12" s="35" t="s">
        <v>19</v>
      </c>
      <c r="BR12" s="35" t="s">
        <v>20</v>
      </c>
      <c r="BS12" s="35" t="s">
        <v>21</v>
      </c>
      <c r="BT12" s="35" t="s">
        <v>23</v>
      </c>
      <c r="BU12" s="36" t="s">
        <v>14</v>
      </c>
      <c r="BV12" s="34" t="s">
        <v>71</v>
      </c>
      <c r="BW12" s="35" t="s">
        <v>72</v>
      </c>
      <c r="BX12" s="35" t="s">
        <v>19</v>
      </c>
      <c r="BY12" s="35" t="s">
        <v>20</v>
      </c>
      <c r="BZ12" s="35" t="s">
        <v>21</v>
      </c>
      <c r="CA12" s="35" t="s">
        <v>23</v>
      </c>
      <c r="CB12" s="36" t="s">
        <v>14</v>
      </c>
      <c r="CC12" s="34" t="s">
        <v>71</v>
      </c>
      <c r="CD12" s="35" t="s">
        <v>72</v>
      </c>
      <c r="CE12" s="35" t="s">
        <v>19</v>
      </c>
      <c r="CF12" s="35" t="s">
        <v>20</v>
      </c>
      <c r="CG12" s="35" t="s">
        <v>21</v>
      </c>
      <c r="CH12" s="35" t="s">
        <v>23</v>
      </c>
      <c r="CI12" s="36" t="s">
        <v>14</v>
      </c>
      <c r="CJ12"/>
    </row>
    <row r="13" spans="1:89" s="8" customFormat="1" x14ac:dyDescent="0.25">
      <c r="A13" s="5"/>
      <c r="B13" s="61">
        <v>20000</v>
      </c>
      <c r="C13" s="63" t="s">
        <v>25</v>
      </c>
      <c r="D13" s="21"/>
      <c r="E13" s="22"/>
      <c r="F13" s="41"/>
      <c r="G13" s="40"/>
      <c r="H13" s="41"/>
      <c r="I13" s="22"/>
      <c r="J13" s="23"/>
      <c r="K13" s="21">
        <f>VLOOKUP($B13,'Fontes Tesouro'!$B$11:$O$40,K$10,FALSE)</f>
        <v>0</v>
      </c>
      <c r="L13" s="22">
        <f>VLOOKUP($B13,'Fontes Próprias'!$B$11:$O$40,L$10,FALSE)</f>
        <v>0</v>
      </c>
      <c r="M13" s="22">
        <f>VLOOKUP($B13,PAC!$B$11:$O$40,M$10,FALSE)</f>
        <v>0</v>
      </c>
      <c r="N13" s="22"/>
      <c r="O13" s="41"/>
      <c r="P13" s="22">
        <f>VLOOKUP($B13,'Fluxo Obrigatórias'!$B$11:$O$40,L$10,FALSE)</f>
        <v>0</v>
      </c>
      <c r="Q13" s="22">
        <f>SUM(K13:P13)</f>
        <v>0</v>
      </c>
      <c r="R13" s="21">
        <f>VLOOKUP($B13,'Fontes Tesouro'!$B$11:$O$40,R$10,FALSE)</f>
        <v>0</v>
      </c>
      <c r="S13" s="22">
        <f>VLOOKUP($B13,'Fontes Próprias'!$B$11:$O$40,S$10,FALSE)</f>
        <v>0</v>
      </c>
      <c r="T13" s="22">
        <f>VLOOKUP($B13,PAC!$B$11:$O$40,T$10,FALSE)</f>
        <v>0</v>
      </c>
      <c r="U13" s="22"/>
      <c r="V13" s="41"/>
      <c r="W13" s="22">
        <f>VLOOKUP($B13,'Fluxo Obrigatórias'!$B$11:$O$40,S$10,FALSE)</f>
        <v>0</v>
      </c>
      <c r="X13" s="23">
        <f>SUM(R13:W13)</f>
        <v>0</v>
      </c>
      <c r="Y13" s="21">
        <f>VLOOKUP($B13,'Fontes Tesouro'!$B$11:$O$40,Y$10,FALSE)</f>
        <v>0</v>
      </c>
      <c r="Z13" s="22">
        <f>VLOOKUP($B13,'Fontes Próprias'!$B$11:$O$40,Z$10,FALSE)</f>
        <v>0</v>
      </c>
      <c r="AA13" s="22">
        <f>VLOOKUP($B13,PAC!$B$11:$O$40,AA$10,FALSE)</f>
        <v>0</v>
      </c>
      <c r="AB13" s="22"/>
      <c r="AC13" s="41"/>
      <c r="AD13" s="22">
        <f>VLOOKUP($B13,'Fluxo Obrigatórias'!$B$11:$O$40,Z$10,FALSE)</f>
        <v>0</v>
      </c>
      <c r="AE13" s="23">
        <f>SUM(Y13:AD13)</f>
        <v>0</v>
      </c>
      <c r="AF13" s="21">
        <f>VLOOKUP($B13,'Fontes Tesouro'!$B$11:$O$40,AF$10,FALSE)</f>
        <v>0</v>
      </c>
      <c r="AG13" s="22">
        <f>VLOOKUP($B13,'Fontes Próprias'!$B$11:$O$40,AG$10,FALSE)</f>
        <v>0</v>
      </c>
      <c r="AH13" s="22">
        <f>VLOOKUP($B13,PAC!$B$11:$O$40,AH$10,FALSE)</f>
        <v>0</v>
      </c>
      <c r="AI13" s="22"/>
      <c r="AJ13" s="41"/>
      <c r="AK13" s="22">
        <f>VLOOKUP($B13,'Fluxo Obrigatórias'!$B$11:$O$40,AG$10,FALSE)</f>
        <v>0</v>
      </c>
      <c r="AL13" s="23">
        <f>SUM(AF13:AK13)</f>
        <v>0</v>
      </c>
      <c r="AM13" s="21">
        <f>VLOOKUP($B13,'Fontes Tesouro'!$B$11:$O$40,AM$10,FALSE)</f>
        <v>0</v>
      </c>
      <c r="AN13" s="22">
        <f>VLOOKUP($B13,'Fontes Próprias'!$B$11:$O$40,AN$10,FALSE)</f>
        <v>0</v>
      </c>
      <c r="AO13" s="22">
        <f>VLOOKUP($B13,PAC!$B$11:$O$40,AO$10,FALSE)</f>
        <v>0</v>
      </c>
      <c r="AP13" s="22"/>
      <c r="AQ13" s="41"/>
      <c r="AR13" s="22">
        <f>VLOOKUP($B13,'Fluxo Obrigatórias'!$B$11:$O$40,AN$10,FALSE)</f>
        <v>0</v>
      </c>
      <c r="AS13" s="23">
        <f>SUM(AM13:AR13)</f>
        <v>0</v>
      </c>
      <c r="AT13" s="21">
        <f>VLOOKUP($B13,'Fontes Tesouro'!$B$11:$O$40,AT$10,FALSE)</f>
        <v>0</v>
      </c>
      <c r="AU13" s="22">
        <f>VLOOKUP($B13,'Fontes Próprias'!$B$11:$O$40,AU$10,FALSE)</f>
        <v>0</v>
      </c>
      <c r="AV13" s="22">
        <f>VLOOKUP($B13,PAC!$B$11:$O$40,AV$10,FALSE)</f>
        <v>0</v>
      </c>
      <c r="AW13" s="22"/>
      <c r="AX13" s="41"/>
      <c r="AY13" s="22">
        <f>VLOOKUP($B13,'Fluxo Obrigatórias'!$B$11:$O$40,AU$10,FALSE)</f>
        <v>0</v>
      </c>
      <c r="AZ13" s="23">
        <f>SUM(AT13:AY13)</f>
        <v>0</v>
      </c>
      <c r="BA13" s="21">
        <f>VLOOKUP($B13,'Fontes Tesouro'!$B$11:$O$40,BA$10,FALSE)</f>
        <v>0</v>
      </c>
      <c r="BB13" s="22">
        <f>VLOOKUP($B13,'Fontes Próprias'!$B$11:$O$40,BB$10,FALSE)</f>
        <v>0</v>
      </c>
      <c r="BC13" s="22">
        <f>VLOOKUP($B13,PAC!$B$11:$O$40,BC$10,FALSE)</f>
        <v>0</v>
      </c>
      <c r="BD13" s="22"/>
      <c r="BE13" s="41"/>
      <c r="BF13" s="22">
        <f>VLOOKUP($B13,'Fluxo Obrigatórias'!$B$11:$O$40,BB$10,FALSE)</f>
        <v>0</v>
      </c>
      <c r="BG13" s="23">
        <f>SUM(BA13:BF13)</f>
        <v>0</v>
      </c>
      <c r="BH13" s="21">
        <f>VLOOKUP($B13,'Fontes Tesouro'!$B$11:$O$40,BH$10,FALSE)</f>
        <v>0</v>
      </c>
      <c r="BI13" s="22">
        <f>VLOOKUP($B13,'Fontes Próprias'!$B$11:$O$40,BI$10,FALSE)</f>
        <v>0</v>
      </c>
      <c r="BJ13" s="22">
        <f>VLOOKUP($B13,PAC!$B$11:$O$40,BJ$10,FALSE)</f>
        <v>0</v>
      </c>
      <c r="BK13" s="22"/>
      <c r="BL13" s="41"/>
      <c r="BM13" s="22">
        <f>VLOOKUP($B13,'Fluxo Obrigatórias'!$B$11:$O$40,BI$10,FALSE)</f>
        <v>0</v>
      </c>
      <c r="BN13" s="23">
        <f>SUM(BH13:BM13)</f>
        <v>0</v>
      </c>
      <c r="BO13" s="21">
        <f>VLOOKUP($B13,'Fontes Tesouro'!$B$11:$O$40,BO$10,FALSE)</f>
        <v>0</v>
      </c>
      <c r="BP13" s="22">
        <f>VLOOKUP($B13,'Fontes Próprias'!$B$11:$O$40,BP$10,FALSE)</f>
        <v>0</v>
      </c>
      <c r="BQ13" s="22">
        <f>VLOOKUP($B13,PAC!$B$11:$O$40,BQ$10,FALSE)</f>
        <v>0</v>
      </c>
      <c r="BR13" s="22"/>
      <c r="BS13" s="41"/>
      <c r="BT13" s="22">
        <f>VLOOKUP($B13,'Fluxo Obrigatórias'!$B$11:$O$40,BP$10,FALSE)</f>
        <v>0</v>
      </c>
      <c r="BU13" s="23">
        <f>SUM(BO13:BT13)</f>
        <v>0</v>
      </c>
      <c r="BV13" s="21">
        <f>VLOOKUP($B13,'Fontes Tesouro'!$B$11:$O$40,BV$10,FALSE)</f>
        <v>1596827</v>
      </c>
      <c r="BW13" s="22">
        <f>VLOOKUP($B13,'Fontes Próprias'!$B$11:$O$40,BW$10,FALSE)</f>
        <v>166176</v>
      </c>
      <c r="BX13" s="22">
        <f>VLOOKUP($B13,PAC!$B$11:$O$40,BX$10,FALSE)</f>
        <v>30510</v>
      </c>
      <c r="BY13" s="22"/>
      <c r="BZ13" s="41"/>
      <c r="CA13" s="22">
        <f>VLOOKUP($B13,'Fluxo Obrigatórias'!$B$11:$O$40,BW$10,FALSE)</f>
        <v>571492</v>
      </c>
      <c r="CB13" s="23">
        <f>SUM(BV13:CA13)</f>
        <v>2365005</v>
      </c>
      <c r="CC13" s="21">
        <f>VLOOKUP($B13,'Fontes Tesouro'!$B$11:$O$40,CC$10,FALSE)</f>
        <v>1772848</v>
      </c>
      <c r="CD13" s="22">
        <f>VLOOKUP($B13,'Fontes Próprias'!$B$11:$O$40,CD$10,FALSE)</f>
        <v>180176</v>
      </c>
      <c r="CE13" s="22">
        <f>VLOOKUP($B13,PAC!$B$11:$O$40,CE$10,FALSE)</f>
        <v>32990</v>
      </c>
      <c r="CF13" s="22"/>
      <c r="CG13" s="41"/>
      <c r="CH13" s="22">
        <f>VLOOKUP($B13,'Fluxo Obrigatórias'!$B$11:$O$40,CD$10,FALSE)</f>
        <v>628085</v>
      </c>
      <c r="CI13" s="22">
        <f>SUM(CC13:CH13)</f>
        <v>2614099</v>
      </c>
      <c r="CJ13" s="5"/>
    </row>
    <row r="14" spans="1:89" s="14" customFormat="1" x14ac:dyDescent="0.25">
      <c r="A14" s="11"/>
      <c r="B14" s="62">
        <v>22000</v>
      </c>
      <c r="C14" s="64" t="s">
        <v>26</v>
      </c>
      <c r="D14" s="24"/>
      <c r="E14" s="25"/>
      <c r="F14" s="25"/>
      <c r="G14" s="25"/>
      <c r="H14" s="25"/>
      <c r="I14" s="25"/>
      <c r="J14" s="26"/>
      <c r="K14" s="24">
        <f>VLOOKUP($B14,'Fontes Tesouro'!$B$11:$O$40,K$10,FALSE)</f>
        <v>0</v>
      </c>
      <c r="L14" s="25">
        <f>VLOOKUP($B14,'Fontes Próprias'!$B$11:$O$40,L$10,FALSE)</f>
        <v>0</v>
      </c>
      <c r="M14" s="25">
        <f>VLOOKUP($B14,PAC!$B$11:$O$40,M$10,FALSE)</f>
        <v>0</v>
      </c>
      <c r="N14" s="25"/>
      <c r="O14" s="25"/>
      <c r="P14" s="25">
        <f>VLOOKUP($B14,'Fluxo Obrigatórias'!$B$11:$O$40,L$10,FALSE)</f>
        <v>0</v>
      </c>
      <c r="Q14" s="25">
        <f t="shared" ref="Q14:Q44" si="0">SUM(K14:P14)</f>
        <v>0</v>
      </c>
      <c r="R14" s="24">
        <f>VLOOKUP($B14,'Fontes Tesouro'!$B$11:$O$40,R$10,FALSE)</f>
        <v>0</v>
      </c>
      <c r="S14" s="25">
        <f>VLOOKUP($B14,'Fontes Próprias'!$B$11:$O$40,S$10,FALSE)</f>
        <v>0</v>
      </c>
      <c r="T14" s="25">
        <f>VLOOKUP($B14,PAC!$B$11:$O$40,T$10,FALSE)</f>
        <v>0</v>
      </c>
      <c r="U14" s="25"/>
      <c r="V14" s="25"/>
      <c r="W14" s="25">
        <f>VLOOKUP($B14,'Fluxo Obrigatórias'!$B$11:$O$40,S$10,FALSE)</f>
        <v>0</v>
      </c>
      <c r="X14" s="26">
        <f t="shared" ref="X14:X44" si="1">SUM(R14:W14)</f>
        <v>0</v>
      </c>
      <c r="Y14" s="24">
        <f>VLOOKUP($B14,'Fontes Tesouro'!$B$11:$O$40,Y$10,FALSE)</f>
        <v>0</v>
      </c>
      <c r="Z14" s="25">
        <f>VLOOKUP($B14,'Fontes Próprias'!$B$11:$O$40,Z$10,FALSE)</f>
        <v>0</v>
      </c>
      <c r="AA14" s="25">
        <f>VLOOKUP($B14,PAC!$B$11:$O$40,AA$10,FALSE)</f>
        <v>0</v>
      </c>
      <c r="AB14" s="25"/>
      <c r="AC14" s="25"/>
      <c r="AD14" s="25">
        <f>VLOOKUP($B14,'Fluxo Obrigatórias'!$B$11:$O$40,Z$10,FALSE)</f>
        <v>0</v>
      </c>
      <c r="AE14" s="26">
        <f t="shared" ref="AE14:AE44" si="2">SUM(Y14:AD14)</f>
        <v>0</v>
      </c>
      <c r="AF14" s="24">
        <f>VLOOKUP($B14,'Fontes Tesouro'!$B$11:$O$40,AF$10,FALSE)</f>
        <v>0</v>
      </c>
      <c r="AG14" s="25">
        <f>VLOOKUP($B14,'Fontes Próprias'!$B$11:$O$40,AG$10,FALSE)</f>
        <v>0</v>
      </c>
      <c r="AH14" s="25">
        <f>VLOOKUP($B14,PAC!$B$11:$O$40,AH$10,FALSE)</f>
        <v>0</v>
      </c>
      <c r="AI14" s="25"/>
      <c r="AJ14" s="25"/>
      <c r="AK14" s="25">
        <f>VLOOKUP($B14,'Fluxo Obrigatórias'!$B$11:$O$40,AG$10,FALSE)</f>
        <v>0</v>
      </c>
      <c r="AL14" s="26">
        <f t="shared" ref="AL14:AL44" si="3">SUM(AF14:AK14)</f>
        <v>0</v>
      </c>
      <c r="AM14" s="24">
        <f>VLOOKUP($B14,'Fontes Tesouro'!$B$11:$O$40,AM$10,FALSE)</f>
        <v>0</v>
      </c>
      <c r="AN14" s="25">
        <f>VLOOKUP($B14,'Fontes Próprias'!$B$11:$O$40,AN$10,FALSE)</f>
        <v>0</v>
      </c>
      <c r="AO14" s="25">
        <f>VLOOKUP($B14,PAC!$B$11:$O$40,AO$10,FALSE)</f>
        <v>0</v>
      </c>
      <c r="AP14" s="25"/>
      <c r="AQ14" s="25"/>
      <c r="AR14" s="25">
        <f>VLOOKUP($B14,'Fluxo Obrigatórias'!$B$11:$O$40,AN$10,FALSE)</f>
        <v>0</v>
      </c>
      <c r="AS14" s="26">
        <f t="shared" ref="AS14:AS44" si="4">SUM(AM14:AR14)</f>
        <v>0</v>
      </c>
      <c r="AT14" s="24">
        <f>VLOOKUP($B14,'Fontes Tesouro'!$B$11:$O$40,AT$10,FALSE)</f>
        <v>0</v>
      </c>
      <c r="AU14" s="25">
        <f>VLOOKUP($B14,'Fontes Próprias'!$B$11:$O$40,AU$10,FALSE)</f>
        <v>0</v>
      </c>
      <c r="AV14" s="25">
        <f>VLOOKUP($B14,PAC!$B$11:$O$40,AV$10,FALSE)</f>
        <v>0</v>
      </c>
      <c r="AW14" s="25"/>
      <c r="AX14" s="25"/>
      <c r="AY14" s="25">
        <f>VLOOKUP($B14,'Fluxo Obrigatórias'!$B$11:$O$40,AU$10,FALSE)</f>
        <v>0</v>
      </c>
      <c r="AZ14" s="26">
        <f t="shared" ref="AZ14:AZ44" si="5">SUM(AT14:AY14)</f>
        <v>0</v>
      </c>
      <c r="BA14" s="24">
        <f>VLOOKUP($B14,'Fontes Tesouro'!$B$11:$O$40,BA$10,FALSE)</f>
        <v>0</v>
      </c>
      <c r="BB14" s="25">
        <f>VLOOKUP($B14,'Fontes Próprias'!$B$11:$O$40,BB$10,FALSE)</f>
        <v>0</v>
      </c>
      <c r="BC14" s="25">
        <f>VLOOKUP($B14,PAC!$B$11:$O$40,BC$10,FALSE)</f>
        <v>0</v>
      </c>
      <c r="BD14" s="25"/>
      <c r="BE14" s="25"/>
      <c r="BF14" s="25">
        <f>VLOOKUP($B14,'Fluxo Obrigatórias'!$B$11:$O$40,BB$10,FALSE)</f>
        <v>0</v>
      </c>
      <c r="BG14" s="26">
        <f t="shared" ref="BG14:BG44" si="6">SUM(BA14:BF14)</f>
        <v>0</v>
      </c>
      <c r="BH14" s="24">
        <f>VLOOKUP($B14,'Fontes Tesouro'!$B$11:$O$40,BH$10,FALSE)</f>
        <v>0</v>
      </c>
      <c r="BI14" s="25">
        <f>VLOOKUP($B14,'Fontes Próprias'!$B$11:$O$40,BI$10,FALSE)</f>
        <v>0</v>
      </c>
      <c r="BJ14" s="25">
        <f>VLOOKUP($B14,PAC!$B$11:$O$40,BJ$10,FALSE)</f>
        <v>0</v>
      </c>
      <c r="BK14" s="25"/>
      <c r="BL14" s="25"/>
      <c r="BM14" s="25">
        <f>VLOOKUP($B14,'Fluxo Obrigatórias'!$B$11:$O$40,BI$10,FALSE)</f>
        <v>0</v>
      </c>
      <c r="BN14" s="26">
        <f t="shared" ref="BN14:BN44" si="7">SUM(BH14:BM14)</f>
        <v>0</v>
      </c>
      <c r="BO14" s="24">
        <f>VLOOKUP($B14,'Fontes Tesouro'!$B$11:$O$40,BO$10,FALSE)</f>
        <v>0</v>
      </c>
      <c r="BP14" s="25">
        <f>VLOOKUP($B14,'Fontes Próprias'!$B$11:$O$40,BP$10,FALSE)</f>
        <v>0</v>
      </c>
      <c r="BQ14" s="25">
        <f>VLOOKUP($B14,PAC!$B$11:$O$40,BQ$10,FALSE)</f>
        <v>0</v>
      </c>
      <c r="BR14" s="25"/>
      <c r="BS14" s="25"/>
      <c r="BT14" s="25">
        <f>VLOOKUP($B14,'Fluxo Obrigatórias'!$B$11:$O$40,BP$10,FALSE)</f>
        <v>0</v>
      </c>
      <c r="BU14" s="26">
        <f t="shared" ref="BU14:BU44" si="8">SUM(BO14:BT14)</f>
        <v>0</v>
      </c>
      <c r="BV14" s="24">
        <f>VLOOKUP($B14,'Fontes Tesouro'!$B$11:$O$40,BV$10,FALSE)</f>
        <v>1225400</v>
      </c>
      <c r="BW14" s="25">
        <f>VLOOKUP($B14,'Fontes Próprias'!$B$11:$O$40,BW$10,FALSE)</f>
        <v>163268</v>
      </c>
      <c r="BX14" s="25">
        <f>VLOOKUP($B14,PAC!$B$11:$O$40,BX$10,FALSE)</f>
        <v>0</v>
      </c>
      <c r="BY14" s="25"/>
      <c r="BZ14" s="25"/>
      <c r="CA14" s="25">
        <f>VLOOKUP($B14,'Fluxo Obrigatórias'!$B$11:$O$40,BW$10,FALSE)</f>
        <v>348300</v>
      </c>
      <c r="CB14" s="26">
        <f t="shared" ref="CB14:CB44" si="9">SUM(BV14:CA14)</f>
        <v>1736968</v>
      </c>
      <c r="CC14" s="24">
        <f>VLOOKUP($B14,'Fontes Tesouro'!$B$11:$O$40,CC$10,FALSE)</f>
        <v>1318419</v>
      </c>
      <c r="CD14" s="25">
        <f>VLOOKUP($B14,'Fontes Próprias'!$B$11:$O$40,CD$10,FALSE)</f>
        <v>209471</v>
      </c>
      <c r="CE14" s="25">
        <f>VLOOKUP($B14,PAC!$B$11:$O$40,CE$10,FALSE)</f>
        <v>0</v>
      </c>
      <c r="CF14" s="25"/>
      <c r="CG14" s="25"/>
      <c r="CH14" s="25">
        <f>VLOOKUP($B14,'Fluxo Obrigatórias'!$B$11:$O$40,CD$10,FALSE)</f>
        <v>397392</v>
      </c>
      <c r="CI14" s="25">
        <f t="shared" ref="CI14:CI44" si="10">SUM(CC14:CH14)</f>
        <v>1925282</v>
      </c>
      <c r="CJ14" s="11"/>
    </row>
    <row r="15" spans="1:89" s="8" customFormat="1" x14ac:dyDescent="0.25">
      <c r="A15" s="5"/>
      <c r="B15" s="61">
        <v>24000</v>
      </c>
      <c r="C15" s="63" t="s">
        <v>27</v>
      </c>
      <c r="D15" s="21"/>
      <c r="E15" s="22"/>
      <c r="F15" s="22"/>
      <c r="G15" s="22"/>
      <c r="H15" s="22"/>
      <c r="I15" s="22"/>
      <c r="J15" s="23"/>
      <c r="K15" s="21">
        <f>VLOOKUP($B15,'Fontes Tesouro'!$B$11:$O$40,K$10,FALSE)</f>
        <v>0</v>
      </c>
      <c r="L15" s="22">
        <f>VLOOKUP($B15,'Fontes Próprias'!$B$11:$O$40,L$10,FALSE)</f>
        <v>0</v>
      </c>
      <c r="M15" s="22">
        <f>VLOOKUP($B15,PAC!$B$11:$O$40,M$10,FALSE)</f>
        <v>0</v>
      </c>
      <c r="N15" s="22"/>
      <c r="O15" s="22"/>
      <c r="P15" s="22">
        <f>VLOOKUP($B15,'Fluxo Obrigatórias'!$B$11:$O$40,L$10,FALSE)</f>
        <v>0</v>
      </c>
      <c r="Q15" s="22">
        <f t="shared" si="0"/>
        <v>0</v>
      </c>
      <c r="R15" s="21">
        <f>VLOOKUP($B15,'Fontes Tesouro'!$B$11:$O$40,R$10,FALSE)</f>
        <v>0</v>
      </c>
      <c r="S15" s="22">
        <f>VLOOKUP($B15,'Fontes Próprias'!$B$11:$O$40,S$10,FALSE)</f>
        <v>0</v>
      </c>
      <c r="T15" s="22">
        <f>VLOOKUP($B15,PAC!$B$11:$O$40,T$10,FALSE)</f>
        <v>0</v>
      </c>
      <c r="U15" s="22"/>
      <c r="V15" s="22"/>
      <c r="W15" s="22">
        <f>VLOOKUP($B15,'Fluxo Obrigatórias'!$B$11:$O$40,S$10,FALSE)</f>
        <v>0</v>
      </c>
      <c r="X15" s="23">
        <f t="shared" si="1"/>
        <v>0</v>
      </c>
      <c r="Y15" s="21">
        <f>VLOOKUP($B15,'Fontes Tesouro'!$B$11:$O$40,Y$10,FALSE)</f>
        <v>0</v>
      </c>
      <c r="Z15" s="22">
        <f>VLOOKUP($B15,'Fontes Próprias'!$B$11:$O$40,Z$10,FALSE)</f>
        <v>0</v>
      </c>
      <c r="AA15" s="22">
        <f>VLOOKUP($B15,PAC!$B$11:$O$40,AA$10,FALSE)</f>
        <v>0</v>
      </c>
      <c r="AB15" s="22"/>
      <c r="AC15" s="22"/>
      <c r="AD15" s="22">
        <f>VLOOKUP($B15,'Fluxo Obrigatórias'!$B$11:$O$40,Z$10,FALSE)</f>
        <v>0</v>
      </c>
      <c r="AE15" s="23">
        <f t="shared" si="2"/>
        <v>0</v>
      </c>
      <c r="AF15" s="21">
        <f>VLOOKUP($B15,'Fontes Tesouro'!$B$11:$O$40,AF$10,FALSE)</f>
        <v>0</v>
      </c>
      <c r="AG15" s="22">
        <f>VLOOKUP($B15,'Fontes Próprias'!$B$11:$O$40,AG$10,FALSE)</f>
        <v>0</v>
      </c>
      <c r="AH15" s="22">
        <f>VLOOKUP($B15,PAC!$B$11:$O$40,AH$10,FALSE)</f>
        <v>0</v>
      </c>
      <c r="AI15" s="22"/>
      <c r="AJ15" s="22"/>
      <c r="AK15" s="22">
        <f>VLOOKUP($B15,'Fluxo Obrigatórias'!$B$11:$O$40,AG$10,FALSE)</f>
        <v>0</v>
      </c>
      <c r="AL15" s="23">
        <f t="shared" si="3"/>
        <v>0</v>
      </c>
      <c r="AM15" s="21">
        <f>VLOOKUP($B15,'Fontes Tesouro'!$B$11:$O$40,AM$10,FALSE)</f>
        <v>0</v>
      </c>
      <c r="AN15" s="22">
        <f>VLOOKUP($B15,'Fontes Próprias'!$B$11:$O$40,AN$10,FALSE)</f>
        <v>0</v>
      </c>
      <c r="AO15" s="22">
        <f>VLOOKUP($B15,PAC!$B$11:$O$40,AO$10,FALSE)</f>
        <v>0</v>
      </c>
      <c r="AP15" s="22"/>
      <c r="AQ15" s="22"/>
      <c r="AR15" s="22">
        <f>VLOOKUP($B15,'Fluxo Obrigatórias'!$B$11:$O$40,AN$10,FALSE)</f>
        <v>0</v>
      </c>
      <c r="AS15" s="23">
        <f t="shared" si="4"/>
        <v>0</v>
      </c>
      <c r="AT15" s="21">
        <f>VLOOKUP($B15,'Fontes Tesouro'!$B$11:$O$40,AT$10,FALSE)</f>
        <v>0</v>
      </c>
      <c r="AU15" s="22">
        <f>VLOOKUP($B15,'Fontes Próprias'!$B$11:$O$40,AU$10,FALSE)</f>
        <v>0</v>
      </c>
      <c r="AV15" s="22">
        <f>VLOOKUP($B15,PAC!$B$11:$O$40,AV$10,FALSE)</f>
        <v>0</v>
      </c>
      <c r="AW15" s="22"/>
      <c r="AX15" s="22"/>
      <c r="AY15" s="22">
        <f>VLOOKUP($B15,'Fluxo Obrigatórias'!$B$11:$O$40,AU$10,FALSE)</f>
        <v>0</v>
      </c>
      <c r="AZ15" s="23">
        <f t="shared" si="5"/>
        <v>0</v>
      </c>
      <c r="BA15" s="21">
        <f>VLOOKUP($B15,'Fontes Tesouro'!$B$11:$O$40,BA$10,FALSE)</f>
        <v>0</v>
      </c>
      <c r="BB15" s="22">
        <f>VLOOKUP($B15,'Fontes Próprias'!$B$11:$O$40,BB$10,FALSE)</f>
        <v>0</v>
      </c>
      <c r="BC15" s="22">
        <f>VLOOKUP($B15,PAC!$B$11:$O$40,BC$10,FALSE)</f>
        <v>0</v>
      </c>
      <c r="BD15" s="22"/>
      <c r="BE15" s="22"/>
      <c r="BF15" s="22">
        <f>VLOOKUP($B15,'Fluxo Obrigatórias'!$B$11:$O$40,BB$10,FALSE)</f>
        <v>0</v>
      </c>
      <c r="BG15" s="23">
        <f t="shared" si="6"/>
        <v>0</v>
      </c>
      <c r="BH15" s="21">
        <f>VLOOKUP($B15,'Fontes Tesouro'!$B$11:$O$40,BH$10,FALSE)</f>
        <v>0</v>
      </c>
      <c r="BI15" s="22">
        <f>VLOOKUP($B15,'Fontes Próprias'!$B$11:$O$40,BI$10,FALSE)</f>
        <v>0</v>
      </c>
      <c r="BJ15" s="22">
        <f>VLOOKUP($B15,PAC!$B$11:$O$40,BJ$10,FALSE)</f>
        <v>0</v>
      </c>
      <c r="BK15" s="22"/>
      <c r="BL15" s="22"/>
      <c r="BM15" s="22">
        <f>VLOOKUP($B15,'Fluxo Obrigatórias'!$B$11:$O$40,BI$10,FALSE)</f>
        <v>0</v>
      </c>
      <c r="BN15" s="23">
        <f t="shared" si="7"/>
        <v>0</v>
      </c>
      <c r="BO15" s="21">
        <f>VLOOKUP($B15,'Fontes Tesouro'!$B$11:$O$40,BO$10,FALSE)</f>
        <v>0</v>
      </c>
      <c r="BP15" s="22">
        <f>VLOOKUP($B15,'Fontes Próprias'!$B$11:$O$40,BP$10,FALSE)</f>
        <v>0</v>
      </c>
      <c r="BQ15" s="22">
        <f>VLOOKUP($B15,PAC!$B$11:$O$40,BQ$10,FALSE)</f>
        <v>0</v>
      </c>
      <c r="BR15" s="22"/>
      <c r="BS15" s="22"/>
      <c r="BT15" s="22">
        <f>VLOOKUP($B15,'Fluxo Obrigatórias'!$B$11:$O$40,BP$10,FALSE)</f>
        <v>0</v>
      </c>
      <c r="BU15" s="23">
        <f t="shared" si="8"/>
        <v>0</v>
      </c>
      <c r="BV15" s="21">
        <f>VLOOKUP($B15,'Fontes Tesouro'!$B$11:$O$40,BV$10,FALSE)</f>
        <v>2743631</v>
      </c>
      <c r="BW15" s="22">
        <f>VLOOKUP($B15,'Fontes Próprias'!$B$11:$O$40,BW$10,FALSE)</f>
        <v>722115</v>
      </c>
      <c r="BX15" s="22">
        <f>VLOOKUP($B15,PAC!$B$11:$O$40,BX$10,FALSE)</f>
        <v>687306</v>
      </c>
      <c r="BY15" s="22"/>
      <c r="BZ15" s="22"/>
      <c r="CA15" s="22">
        <f>VLOOKUP($B15,'Fluxo Obrigatórias'!$B$11:$O$40,BW$10,FALSE)</f>
        <v>148117</v>
      </c>
      <c r="CB15" s="23">
        <f t="shared" si="9"/>
        <v>4301169</v>
      </c>
      <c r="CC15" s="21">
        <f>VLOOKUP($B15,'Fontes Tesouro'!$B$11:$O$40,CC$10,FALSE)</f>
        <v>3514697</v>
      </c>
      <c r="CD15" s="22">
        <f>VLOOKUP($B15,'Fontes Próprias'!$B$11:$O$40,CD$10,FALSE)</f>
        <v>891529</v>
      </c>
      <c r="CE15" s="22">
        <f>VLOOKUP($B15,PAC!$B$11:$O$40,CE$10,FALSE)</f>
        <v>898758</v>
      </c>
      <c r="CF15" s="22"/>
      <c r="CG15" s="22"/>
      <c r="CH15" s="22">
        <f>VLOOKUP($B15,'Fluxo Obrigatórias'!$B$11:$O$40,CD$10,FALSE)</f>
        <v>165016</v>
      </c>
      <c r="CI15" s="22">
        <f t="shared" si="10"/>
        <v>5470000</v>
      </c>
      <c r="CJ15" s="5"/>
      <c r="CK15" s="14"/>
    </row>
    <row r="16" spans="1:89" s="14" customFormat="1" x14ac:dyDescent="0.25">
      <c r="A16" s="11"/>
      <c r="B16" s="62">
        <v>25000</v>
      </c>
      <c r="C16" s="64" t="s">
        <v>28</v>
      </c>
      <c r="D16" s="24"/>
      <c r="E16" s="25"/>
      <c r="F16" s="25"/>
      <c r="G16" s="25"/>
      <c r="H16" s="25"/>
      <c r="I16" s="25"/>
      <c r="J16" s="26"/>
      <c r="K16" s="24">
        <f>VLOOKUP($B16,'Fontes Tesouro'!$B$11:$O$40,K$10,FALSE)</f>
        <v>0</v>
      </c>
      <c r="L16" s="25">
        <f>VLOOKUP($B16,'Fontes Próprias'!$B$11:$O$40,L$10,FALSE)</f>
        <v>0</v>
      </c>
      <c r="M16" s="25">
        <f>VLOOKUP($B16,PAC!$B$11:$O$40,M$10,FALSE)</f>
        <v>0</v>
      </c>
      <c r="N16" s="25"/>
      <c r="O16" s="25"/>
      <c r="P16" s="25">
        <f>VLOOKUP($B16,'Fluxo Obrigatórias'!$B$11:$O$40,L$10,FALSE)</f>
        <v>0</v>
      </c>
      <c r="Q16" s="25">
        <f t="shared" si="0"/>
        <v>0</v>
      </c>
      <c r="R16" s="24">
        <f>VLOOKUP($B16,'Fontes Tesouro'!$B$11:$O$40,R$10,FALSE)</f>
        <v>0</v>
      </c>
      <c r="S16" s="25">
        <f>VLOOKUP($B16,'Fontes Próprias'!$B$11:$O$40,S$10,FALSE)</f>
        <v>0</v>
      </c>
      <c r="T16" s="25">
        <f>VLOOKUP($B16,PAC!$B$11:$O$40,T$10,FALSE)</f>
        <v>0</v>
      </c>
      <c r="U16" s="25"/>
      <c r="V16" s="25"/>
      <c r="W16" s="25">
        <f>VLOOKUP($B16,'Fluxo Obrigatórias'!$B$11:$O$40,S$10,FALSE)</f>
        <v>0</v>
      </c>
      <c r="X16" s="26">
        <f t="shared" si="1"/>
        <v>0</v>
      </c>
      <c r="Y16" s="24">
        <f>VLOOKUP($B16,'Fontes Tesouro'!$B$11:$O$40,Y$10,FALSE)</f>
        <v>0</v>
      </c>
      <c r="Z16" s="25">
        <f>VLOOKUP($B16,'Fontes Próprias'!$B$11:$O$40,Z$10,FALSE)</f>
        <v>0</v>
      </c>
      <c r="AA16" s="25">
        <f>VLOOKUP($B16,PAC!$B$11:$O$40,AA$10,FALSE)</f>
        <v>0</v>
      </c>
      <c r="AB16" s="25"/>
      <c r="AC16" s="25"/>
      <c r="AD16" s="25">
        <f>VLOOKUP($B16,'Fluxo Obrigatórias'!$B$11:$O$40,Z$10,FALSE)</f>
        <v>0</v>
      </c>
      <c r="AE16" s="26">
        <f t="shared" si="2"/>
        <v>0</v>
      </c>
      <c r="AF16" s="24">
        <f>VLOOKUP($B16,'Fontes Tesouro'!$B$11:$O$40,AF$10,FALSE)</f>
        <v>0</v>
      </c>
      <c r="AG16" s="25">
        <f>VLOOKUP($B16,'Fontes Próprias'!$B$11:$O$40,AG$10,FALSE)</f>
        <v>0</v>
      </c>
      <c r="AH16" s="25">
        <f>VLOOKUP($B16,PAC!$B$11:$O$40,AH$10,FALSE)</f>
        <v>0</v>
      </c>
      <c r="AI16" s="25"/>
      <c r="AJ16" s="25"/>
      <c r="AK16" s="25">
        <f>VLOOKUP($B16,'Fluxo Obrigatórias'!$B$11:$O$40,AG$10,FALSE)</f>
        <v>0</v>
      </c>
      <c r="AL16" s="26">
        <f t="shared" si="3"/>
        <v>0</v>
      </c>
      <c r="AM16" s="24">
        <f>VLOOKUP($B16,'Fontes Tesouro'!$B$11:$O$40,AM$10,FALSE)</f>
        <v>0</v>
      </c>
      <c r="AN16" s="25">
        <f>VLOOKUP($B16,'Fontes Próprias'!$B$11:$O$40,AN$10,FALSE)</f>
        <v>0</v>
      </c>
      <c r="AO16" s="25">
        <f>VLOOKUP($B16,PAC!$B$11:$O$40,AO$10,FALSE)</f>
        <v>0</v>
      </c>
      <c r="AP16" s="25"/>
      <c r="AQ16" s="25"/>
      <c r="AR16" s="25">
        <f>VLOOKUP($B16,'Fluxo Obrigatórias'!$B$11:$O$40,AN$10,FALSE)</f>
        <v>0</v>
      </c>
      <c r="AS16" s="26">
        <f t="shared" si="4"/>
        <v>0</v>
      </c>
      <c r="AT16" s="24">
        <f>VLOOKUP($B16,'Fontes Tesouro'!$B$11:$O$40,AT$10,FALSE)</f>
        <v>0</v>
      </c>
      <c r="AU16" s="25">
        <f>VLOOKUP($B16,'Fontes Próprias'!$B$11:$O$40,AU$10,FALSE)</f>
        <v>0</v>
      </c>
      <c r="AV16" s="25">
        <f>VLOOKUP($B16,PAC!$B$11:$O$40,AV$10,FALSE)</f>
        <v>0</v>
      </c>
      <c r="AW16" s="25"/>
      <c r="AX16" s="25"/>
      <c r="AY16" s="25">
        <f>VLOOKUP($B16,'Fluxo Obrigatórias'!$B$11:$O$40,AU$10,FALSE)</f>
        <v>0</v>
      </c>
      <c r="AZ16" s="26">
        <f t="shared" si="5"/>
        <v>0</v>
      </c>
      <c r="BA16" s="24">
        <f>VLOOKUP($B16,'Fontes Tesouro'!$B$11:$O$40,BA$10,FALSE)</f>
        <v>0</v>
      </c>
      <c r="BB16" s="25">
        <f>VLOOKUP($B16,'Fontes Próprias'!$B$11:$O$40,BB$10,FALSE)</f>
        <v>0</v>
      </c>
      <c r="BC16" s="25">
        <f>VLOOKUP($B16,PAC!$B$11:$O$40,BC$10,FALSE)</f>
        <v>0</v>
      </c>
      <c r="BD16" s="25"/>
      <c r="BE16" s="25"/>
      <c r="BF16" s="25">
        <f>VLOOKUP($B16,'Fluxo Obrigatórias'!$B$11:$O$40,BB$10,FALSE)</f>
        <v>0</v>
      </c>
      <c r="BG16" s="26">
        <f t="shared" si="6"/>
        <v>0</v>
      </c>
      <c r="BH16" s="24">
        <f>VLOOKUP($B16,'Fontes Tesouro'!$B$11:$O$40,BH$10,FALSE)</f>
        <v>0</v>
      </c>
      <c r="BI16" s="25">
        <f>VLOOKUP($B16,'Fontes Próprias'!$B$11:$O$40,BI$10,FALSE)</f>
        <v>0</v>
      </c>
      <c r="BJ16" s="25">
        <f>VLOOKUP($B16,PAC!$B$11:$O$40,BJ$10,FALSE)</f>
        <v>0</v>
      </c>
      <c r="BK16" s="25"/>
      <c r="BL16" s="25"/>
      <c r="BM16" s="25">
        <f>VLOOKUP($B16,'Fluxo Obrigatórias'!$B$11:$O$40,BI$10,FALSE)</f>
        <v>0</v>
      </c>
      <c r="BN16" s="26">
        <f t="shared" si="7"/>
        <v>0</v>
      </c>
      <c r="BO16" s="24">
        <f>VLOOKUP($B16,'Fontes Tesouro'!$B$11:$O$40,BO$10,FALSE)</f>
        <v>0</v>
      </c>
      <c r="BP16" s="25">
        <f>VLOOKUP($B16,'Fontes Próprias'!$B$11:$O$40,BP$10,FALSE)</f>
        <v>0</v>
      </c>
      <c r="BQ16" s="25">
        <f>VLOOKUP($B16,PAC!$B$11:$O$40,BQ$10,FALSE)</f>
        <v>0</v>
      </c>
      <c r="BR16" s="25"/>
      <c r="BS16" s="25"/>
      <c r="BT16" s="25">
        <f>VLOOKUP($B16,'Fluxo Obrigatórias'!$B$11:$O$40,BP$10,FALSE)</f>
        <v>0</v>
      </c>
      <c r="BU16" s="26">
        <f t="shared" si="8"/>
        <v>0</v>
      </c>
      <c r="BV16" s="24">
        <f>VLOOKUP($B16,'Fontes Tesouro'!$B$11:$O$40,BV$10,FALSE)</f>
        <v>2927617</v>
      </c>
      <c r="BW16" s="25">
        <f>VLOOKUP($B16,'Fontes Próprias'!$B$11:$O$40,BW$10,FALSE)</f>
        <v>811427</v>
      </c>
      <c r="BX16" s="25">
        <f>VLOOKUP($B16,PAC!$B$11:$O$40,BX$10,FALSE)</f>
        <v>0</v>
      </c>
      <c r="BY16" s="25"/>
      <c r="BZ16" s="25"/>
      <c r="CA16" s="25">
        <f>VLOOKUP($B16,'Fluxo Obrigatórias'!$B$11:$O$40,BW$10,FALSE)</f>
        <v>509236</v>
      </c>
      <c r="CB16" s="26">
        <f t="shared" si="9"/>
        <v>4248280</v>
      </c>
      <c r="CC16" s="24">
        <f>VLOOKUP($B16,'Fontes Tesouro'!$B$11:$O$40,CC$10,FALSE)</f>
        <v>3470838</v>
      </c>
      <c r="CD16" s="25">
        <f>VLOOKUP($B16,'Fontes Próprias'!$B$11:$O$40,CD$10,FALSE)</f>
        <v>880312</v>
      </c>
      <c r="CE16" s="25">
        <f>VLOOKUP($B16,PAC!$B$11:$O$40,CE$10,FALSE)</f>
        <v>0</v>
      </c>
      <c r="CF16" s="25"/>
      <c r="CG16" s="25"/>
      <c r="CH16" s="25">
        <f>VLOOKUP($B16,'Fluxo Obrigatórias'!$B$11:$O$40,CD$10,FALSE)</f>
        <v>558856</v>
      </c>
      <c r="CI16" s="25">
        <f t="shared" si="10"/>
        <v>4910006</v>
      </c>
      <c r="CJ16" s="11"/>
      <c r="CK16" s="8"/>
    </row>
    <row r="17" spans="1:89" s="8" customFormat="1" x14ac:dyDescent="0.25">
      <c r="A17" s="5"/>
      <c r="B17" s="61">
        <v>26000</v>
      </c>
      <c r="C17" s="63" t="s">
        <v>29</v>
      </c>
      <c r="D17" s="21"/>
      <c r="E17" s="22"/>
      <c r="F17" s="22"/>
      <c r="G17" s="22"/>
      <c r="H17" s="22"/>
      <c r="I17" s="22"/>
      <c r="J17" s="23"/>
      <c r="K17" s="21">
        <f>VLOOKUP($B17,'Fontes Tesouro'!$B$11:$O$40,K$10,FALSE)</f>
        <v>0</v>
      </c>
      <c r="L17" s="22">
        <f>VLOOKUP($B17,'Fontes Próprias'!$B$11:$O$40,L$10,FALSE)</f>
        <v>0</v>
      </c>
      <c r="M17" s="22">
        <f>VLOOKUP($B17,PAC!$B$11:$O$40,M$10,FALSE)</f>
        <v>0</v>
      </c>
      <c r="N17" s="22"/>
      <c r="O17" s="22"/>
      <c r="P17" s="22">
        <f>VLOOKUP($B17,'Fluxo Obrigatórias'!$B$11:$O$40,L$10,FALSE)</f>
        <v>0</v>
      </c>
      <c r="Q17" s="22">
        <f t="shared" si="0"/>
        <v>0</v>
      </c>
      <c r="R17" s="21">
        <f>VLOOKUP($B17,'Fontes Tesouro'!$B$11:$O$40,R$10,FALSE)</f>
        <v>0</v>
      </c>
      <c r="S17" s="22">
        <f>VLOOKUP($B17,'Fontes Próprias'!$B$11:$O$40,S$10,FALSE)</f>
        <v>0</v>
      </c>
      <c r="T17" s="22">
        <f>VLOOKUP($B17,PAC!$B$11:$O$40,T$10,FALSE)</f>
        <v>0</v>
      </c>
      <c r="U17" s="22"/>
      <c r="V17" s="22"/>
      <c r="W17" s="22">
        <f>VLOOKUP($B17,'Fluxo Obrigatórias'!$B$11:$O$40,S$10,FALSE)</f>
        <v>0</v>
      </c>
      <c r="X17" s="23">
        <f t="shared" si="1"/>
        <v>0</v>
      </c>
      <c r="Y17" s="21">
        <f>VLOOKUP($B17,'Fontes Tesouro'!$B$11:$O$40,Y$10,FALSE)</f>
        <v>0</v>
      </c>
      <c r="Z17" s="22">
        <f>VLOOKUP($B17,'Fontes Próprias'!$B$11:$O$40,Z$10,FALSE)</f>
        <v>0</v>
      </c>
      <c r="AA17" s="22">
        <f>VLOOKUP($B17,PAC!$B$11:$O$40,AA$10,FALSE)</f>
        <v>0</v>
      </c>
      <c r="AB17" s="22"/>
      <c r="AC17" s="22"/>
      <c r="AD17" s="22">
        <f>VLOOKUP($B17,'Fluxo Obrigatórias'!$B$11:$O$40,Z$10,FALSE)</f>
        <v>0</v>
      </c>
      <c r="AE17" s="23">
        <f t="shared" si="2"/>
        <v>0</v>
      </c>
      <c r="AF17" s="21">
        <f>VLOOKUP($B17,'Fontes Tesouro'!$B$11:$O$40,AF$10,FALSE)</f>
        <v>0</v>
      </c>
      <c r="AG17" s="22">
        <f>VLOOKUP($B17,'Fontes Próprias'!$B$11:$O$40,AG$10,FALSE)</f>
        <v>0</v>
      </c>
      <c r="AH17" s="22">
        <f>VLOOKUP($B17,PAC!$B$11:$O$40,AH$10,FALSE)</f>
        <v>0</v>
      </c>
      <c r="AI17" s="22"/>
      <c r="AJ17" s="22"/>
      <c r="AK17" s="22">
        <f>VLOOKUP($B17,'Fluxo Obrigatórias'!$B$11:$O$40,AG$10,FALSE)</f>
        <v>0</v>
      </c>
      <c r="AL17" s="23">
        <f t="shared" si="3"/>
        <v>0</v>
      </c>
      <c r="AM17" s="21">
        <f>VLOOKUP($B17,'Fontes Tesouro'!$B$11:$O$40,AM$10,FALSE)</f>
        <v>0</v>
      </c>
      <c r="AN17" s="22">
        <f>VLOOKUP($B17,'Fontes Próprias'!$B$11:$O$40,AN$10,FALSE)</f>
        <v>0</v>
      </c>
      <c r="AO17" s="22">
        <f>VLOOKUP($B17,PAC!$B$11:$O$40,AO$10,FALSE)</f>
        <v>0</v>
      </c>
      <c r="AP17" s="22"/>
      <c r="AQ17" s="22"/>
      <c r="AR17" s="22">
        <f>VLOOKUP($B17,'Fluxo Obrigatórias'!$B$11:$O$40,AN$10,FALSE)</f>
        <v>0</v>
      </c>
      <c r="AS17" s="23">
        <f t="shared" si="4"/>
        <v>0</v>
      </c>
      <c r="AT17" s="21">
        <f>VLOOKUP($B17,'Fontes Tesouro'!$B$11:$O$40,AT$10,FALSE)</f>
        <v>0</v>
      </c>
      <c r="AU17" s="22">
        <f>VLOOKUP($B17,'Fontes Próprias'!$B$11:$O$40,AU$10,FALSE)</f>
        <v>0</v>
      </c>
      <c r="AV17" s="22">
        <f>VLOOKUP($B17,PAC!$B$11:$O$40,AV$10,FALSE)</f>
        <v>0</v>
      </c>
      <c r="AW17" s="22"/>
      <c r="AX17" s="22"/>
      <c r="AY17" s="22">
        <f>VLOOKUP($B17,'Fluxo Obrigatórias'!$B$11:$O$40,AU$10,FALSE)</f>
        <v>0</v>
      </c>
      <c r="AZ17" s="23">
        <f t="shared" si="5"/>
        <v>0</v>
      </c>
      <c r="BA17" s="21">
        <f>VLOOKUP($B17,'Fontes Tesouro'!$B$11:$O$40,BA$10,FALSE)</f>
        <v>0</v>
      </c>
      <c r="BB17" s="22">
        <f>VLOOKUP($B17,'Fontes Próprias'!$B$11:$O$40,BB$10,FALSE)</f>
        <v>0</v>
      </c>
      <c r="BC17" s="22">
        <f>VLOOKUP($B17,PAC!$B$11:$O$40,BC$10,FALSE)</f>
        <v>0</v>
      </c>
      <c r="BD17" s="22"/>
      <c r="BE17" s="22"/>
      <c r="BF17" s="22">
        <f>VLOOKUP($B17,'Fluxo Obrigatórias'!$B$11:$O$40,BB$10,FALSE)</f>
        <v>0</v>
      </c>
      <c r="BG17" s="23">
        <f t="shared" si="6"/>
        <v>0</v>
      </c>
      <c r="BH17" s="21">
        <f>VLOOKUP($B17,'Fontes Tesouro'!$B$11:$O$40,BH$10,FALSE)</f>
        <v>0</v>
      </c>
      <c r="BI17" s="22">
        <f>VLOOKUP($B17,'Fontes Próprias'!$B$11:$O$40,BI$10,FALSE)</f>
        <v>0</v>
      </c>
      <c r="BJ17" s="22">
        <f>VLOOKUP($B17,PAC!$B$11:$O$40,BJ$10,FALSE)</f>
        <v>0</v>
      </c>
      <c r="BK17" s="22"/>
      <c r="BL17" s="22"/>
      <c r="BM17" s="22">
        <f>VLOOKUP($B17,'Fluxo Obrigatórias'!$B$11:$O$40,BI$10,FALSE)</f>
        <v>0</v>
      </c>
      <c r="BN17" s="23">
        <f t="shared" si="7"/>
        <v>0</v>
      </c>
      <c r="BO17" s="21">
        <f>VLOOKUP($B17,'Fontes Tesouro'!$B$11:$O$40,BO$10,FALSE)</f>
        <v>0</v>
      </c>
      <c r="BP17" s="22">
        <f>VLOOKUP($B17,'Fontes Próprias'!$B$11:$O$40,BP$10,FALSE)</f>
        <v>0</v>
      </c>
      <c r="BQ17" s="22">
        <f>VLOOKUP($B17,PAC!$B$11:$O$40,BQ$10,FALSE)</f>
        <v>0</v>
      </c>
      <c r="BR17" s="22"/>
      <c r="BS17" s="22"/>
      <c r="BT17" s="22">
        <f>VLOOKUP($B17,'Fluxo Obrigatórias'!$B$11:$O$40,BP$10,FALSE)</f>
        <v>0</v>
      </c>
      <c r="BU17" s="23">
        <f t="shared" si="8"/>
        <v>0</v>
      </c>
      <c r="BV17" s="21">
        <f>VLOOKUP($B17,'Fontes Tesouro'!$B$11:$O$40,BV$10,FALSE)</f>
        <v>18969869</v>
      </c>
      <c r="BW17" s="22">
        <f>VLOOKUP($B17,'Fontes Próprias'!$B$11:$O$40,BW$10,FALSE)</f>
        <v>1142369</v>
      </c>
      <c r="BX17" s="22">
        <f>VLOOKUP($B17,PAC!$B$11:$O$40,BX$10,FALSE)</f>
        <v>564000</v>
      </c>
      <c r="BY17" s="22"/>
      <c r="BZ17" s="22"/>
      <c r="CA17" s="22">
        <f>VLOOKUP($B17,'Fluxo Obrigatórias'!$B$11:$O$40,BW$10,FALSE)</f>
        <v>8556901</v>
      </c>
      <c r="CB17" s="23">
        <f t="shared" si="9"/>
        <v>29233139</v>
      </c>
      <c r="CC17" s="21">
        <f>VLOOKUP($B17,'Fontes Tesouro'!$B$11:$O$40,CC$10,FALSE)</f>
        <v>22174300</v>
      </c>
      <c r="CD17" s="22">
        <f>VLOOKUP($B17,'Fontes Próprias'!$B$11:$O$40,CD$10,FALSE)</f>
        <v>1254475</v>
      </c>
      <c r="CE17" s="22">
        <f>VLOOKUP($B17,PAC!$B$11:$O$40,CE$10,FALSE)</f>
        <v>616371</v>
      </c>
      <c r="CF17" s="22"/>
      <c r="CG17" s="22"/>
      <c r="CH17" s="22">
        <f>VLOOKUP($B17,'Fluxo Obrigatórias'!$B$11:$O$40,CD$10,FALSE)</f>
        <v>9420598</v>
      </c>
      <c r="CI17" s="22">
        <f t="shared" si="10"/>
        <v>33465744</v>
      </c>
      <c r="CJ17" s="5"/>
      <c r="CK17" s="14"/>
    </row>
    <row r="18" spans="1:89" s="14" customFormat="1" x14ac:dyDescent="0.25">
      <c r="A18" s="11"/>
      <c r="B18" s="62">
        <v>28000</v>
      </c>
      <c r="C18" s="64" t="s">
        <v>30</v>
      </c>
      <c r="D18" s="24"/>
      <c r="E18" s="25"/>
      <c r="F18" s="25"/>
      <c r="G18" s="25"/>
      <c r="H18" s="25"/>
      <c r="I18" s="25"/>
      <c r="J18" s="26"/>
      <c r="K18" s="24">
        <f>VLOOKUP($B18,'Fontes Tesouro'!$B$11:$O$40,K$10,FALSE)</f>
        <v>0</v>
      </c>
      <c r="L18" s="25">
        <f>VLOOKUP($B18,'Fontes Próprias'!$B$11:$O$40,L$10,FALSE)</f>
        <v>0</v>
      </c>
      <c r="M18" s="25">
        <f>VLOOKUP($B18,PAC!$B$11:$O$40,M$10,FALSE)</f>
        <v>0</v>
      </c>
      <c r="N18" s="25"/>
      <c r="O18" s="25"/>
      <c r="P18" s="25">
        <f>VLOOKUP($B18,'Fluxo Obrigatórias'!$B$11:$O$40,L$10,FALSE)</f>
        <v>0</v>
      </c>
      <c r="Q18" s="25">
        <f t="shared" si="0"/>
        <v>0</v>
      </c>
      <c r="R18" s="24">
        <f>VLOOKUP($B18,'Fontes Tesouro'!$B$11:$O$40,R$10,FALSE)</f>
        <v>0</v>
      </c>
      <c r="S18" s="25">
        <f>VLOOKUP($B18,'Fontes Próprias'!$B$11:$O$40,S$10,FALSE)</f>
        <v>0</v>
      </c>
      <c r="T18" s="25">
        <f>VLOOKUP($B18,PAC!$B$11:$O$40,T$10,FALSE)</f>
        <v>0</v>
      </c>
      <c r="U18" s="25"/>
      <c r="V18" s="25"/>
      <c r="W18" s="25">
        <f>VLOOKUP($B18,'Fluxo Obrigatórias'!$B$11:$O$40,S$10,FALSE)</f>
        <v>0</v>
      </c>
      <c r="X18" s="26">
        <f t="shared" si="1"/>
        <v>0</v>
      </c>
      <c r="Y18" s="24">
        <f>VLOOKUP($B18,'Fontes Tesouro'!$B$11:$O$40,Y$10,FALSE)</f>
        <v>0</v>
      </c>
      <c r="Z18" s="25">
        <f>VLOOKUP($B18,'Fontes Próprias'!$B$11:$O$40,Z$10,FALSE)</f>
        <v>0</v>
      </c>
      <c r="AA18" s="25">
        <f>VLOOKUP($B18,PAC!$B$11:$O$40,AA$10,FALSE)</f>
        <v>0</v>
      </c>
      <c r="AB18" s="25"/>
      <c r="AC18" s="25"/>
      <c r="AD18" s="25">
        <f>VLOOKUP($B18,'Fluxo Obrigatórias'!$B$11:$O$40,Z$10,FALSE)</f>
        <v>0</v>
      </c>
      <c r="AE18" s="26">
        <f t="shared" si="2"/>
        <v>0</v>
      </c>
      <c r="AF18" s="24">
        <f>VLOOKUP($B18,'Fontes Tesouro'!$B$11:$O$40,AF$10,FALSE)</f>
        <v>0</v>
      </c>
      <c r="AG18" s="25">
        <f>VLOOKUP($B18,'Fontes Próprias'!$B$11:$O$40,AG$10,FALSE)</f>
        <v>0</v>
      </c>
      <c r="AH18" s="25">
        <f>VLOOKUP($B18,PAC!$B$11:$O$40,AH$10,FALSE)</f>
        <v>0</v>
      </c>
      <c r="AI18" s="25"/>
      <c r="AJ18" s="25"/>
      <c r="AK18" s="25">
        <f>VLOOKUP($B18,'Fluxo Obrigatórias'!$B$11:$O$40,AG$10,FALSE)</f>
        <v>0</v>
      </c>
      <c r="AL18" s="26">
        <f t="shared" si="3"/>
        <v>0</v>
      </c>
      <c r="AM18" s="24">
        <f>VLOOKUP($B18,'Fontes Tesouro'!$B$11:$O$40,AM$10,FALSE)</f>
        <v>0</v>
      </c>
      <c r="AN18" s="25">
        <f>VLOOKUP($B18,'Fontes Próprias'!$B$11:$O$40,AN$10,FALSE)</f>
        <v>0</v>
      </c>
      <c r="AO18" s="25">
        <f>VLOOKUP($B18,PAC!$B$11:$O$40,AO$10,FALSE)</f>
        <v>0</v>
      </c>
      <c r="AP18" s="25"/>
      <c r="AQ18" s="25"/>
      <c r="AR18" s="25">
        <f>VLOOKUP($B18,'Fluxo Obrigatórias'!$B$11:$O$40,AN$10,FALSE)</f>
        <v>0</v>
      </c>
      <c r="AS18" s="26">
        <f t="shared" si="4"/>
        <v>0</v>
      </c>
      <c r="AT18" s="24">
        <f>VLOOKUP($B18,'Fontes Tesouro'!$B$11:$O$40,AT$10,FALSE)</f>
        <v>0</v>
      </c>
      <c r="AU18" s="25">
        <f>VLOOKUP($B18,'Fontes Próprias'!$B$11:$O$40,AU$10,FALSE)</f>
        <v>0</v>
      </c>
      <c r="AV18" s="25">
        <f>VLOOKUP($B18,PAC!$B$11:$O$40,AV$10,FALSE)</f>
        <v>0</v>
      </c>
      <c r="AW18" s="25"/>
      <c r="AX18" s="25"/>
      <c r="AY18" s="25">
        <f>VLOOKUP($B18,'Fluxo Obrigatórias'!$B$11:$O$40,AU$10,FALSE)</f>
        <v>0</v>
      </c>
      <c r="AZ18" s="26">
        <f t="shared" si="5"/>
        <v>0</v>
      </c>
      <c r="BA18" s="24">
        <f>VLOOKUP($B18,'Fontes Tesouro'!$B$11:$O$40,BA$10,FALSE)</f>
        <v>0</v>
      </c>
      <c r="BB18" s="25">
        <f>VLOOKUP($B18,'Fontes Próprias'!$B$11:$O$40,BB$10,FALSE)</f>
        <v>0</v>
      </c>
      <c r="BC18" s="25">
        <f>VLOOKUP($B18,PAC!$B$11:$O$40,BC$10,FALSE)</f>
        <v>0</v>
      </c>
      <c r="BD18" s="25"/>
      <c r="BE18" s="25"/>
      <c r="BF18" s="25">
        <f>VLOOKUP($B18,'Fluxo Obrigatórias'!$B$11:$O$40,BB$10,FALSE)</f>
        <v>0</v>
      </c>
      <c r="BG18" s="26">
        <f t="shared" si="6"/>
        <v>0</v>
      </c>
      <c r="BH18" s="24">
        <f>VLOOKUP($B18,'Fontes Tesouro'!$B$11:$O$40,BH$10,FALSE)</f>
        <v>0</v>
      </c>
      <c r="BI18" s="25">
        <f>VLOOKUP($B18,'Fontes Próprias'!$B$11:$O$40,BI$10,FALSE)</f>
        <v>0</v>
      </c>
      <c r="BJ18" s="25">
        <f>VLOOKUP($B18,PAC!$B$11:$O$40,BJ$10,FALSE)</f>
        <v>0</v>
      </c>
      <c r="BK18" s="25"/>
      <c r="BL18" s="25"/>
      <c r="BM18" s="25">
        <f>VLOOKUP($B18,'Fluxo Obrigatórias'!$B$11:$O$40,BI$10,FALSE)</f>
        <v>0</v>
      </c>
      <c r="BN18" s="26">
        <f t="shared" si="7"/>
        <v>0</v>
      </c>
      <c r="BO18" s="24">
        <f>VLOOKUP($B18,'Fontes Tesouro'!$B$11:$O$40,BO$10,FALSE)</f>
        <v>0</v>
      </c>
      <c r="BP18" s="25">
        <f>VLOOKUP($B18,'Fontes Próprias'!$B$11:$O$40,BP$10,FALSE)</f>
        <v>0</v>
      </c>
      <c r="BQ18" s="25">
        <f>VLOOKUP($B18,PAC!$B$11:$O$40,BQ$10,FALSE)</f>
        <v>0</v>
      </c>
      <c r="BR18" s="25"/>
      <c r="BS18" s="25"/>
      <c r="BT18" s="25">
        <f>VLOOKUP($B18,'Fluxo Obrigatórias'!$B$11:$O$40,BP$10,FALSE)</f>
        <v>0</v>
      </c>
      <c r="BU18" s="26">
        <f t="shared" si="8"/>
        <v>0</v>
      </c>
      <c r="BV18" s="24">
        <f>VLOOKUP($B18,'Fontes Tesouro'!$B$11:$O$40,BV$10,FALSE)</f>
        <v>595330</v>
      </c>
      <c r="BW18" s="25">
        <f>VLOOKUP($B18,'Fontes Próprias'!$B$11:$O$40,BW$10,FALSE)</f>
        <v>127583</v>
      </c>
      <c r="BX18" s="25">
        <f>VLOOKUP($B18,PAC!$B$11:$O$40,BX$10,FALSE)</f>
        <v>0</v>
      </c>
      <c r="BY18" s="25"/>
      <c r="BZ18" s="25"/>
      <c r="CA18" s="25">
        <f>VLOOKUP($B18,'Fluxo Obrigatórias'!$B$11:$O$40,BW$10,FALSE)</f>
        <v>30491</v>
      </c>
      <c r="CB18" s="26">
        <f t="shared" si="9"/>
        <v>753404</v>
      </c>
      <c r="CC18" s="24">
        <f>VLOOKUP($B18,'Fontes Tesouro'!$B$11:$O$40,CC$10,FALSE)</f>
        <v>676842</v>
      </c>
      <c r="CD18" s="25">
        <f>VLOOKUP($B18,'Fontes Próprias'!$B$11:$O$40,CD$10,FALSE)</f>
        <v>147079</v>
      </c>
      <c r="CE18" s="25">
        <f>VLOOKUP($B18,PAC!$B$11:$O$40,CE$10,FALSE)</f>
        <v>0</v>
      </c>
      <c r="CF18" s="25"/>
      <c r="CG18" s="25"/>
      <c r="CH18" s="25">
        <f>VLOOKUP($B18,'Fluxo Obrigatórias'!$B$11:$O$40,CD$10,FALSE)</f>
        <v>33623</v>
      </c>
      <c r="CI18" s="25">
        <f t="shared" si="10"/>
        <v>857544</v>
      </c>
      <c r="CJ18" s="11"/>
      <c r="CK18" s="8"/>
    </row>
    <row r="19" spans="1:89" s="8" customFormat="1" x14ac:dyDescent="0.25">
      <c r="A19" s="5"/>
      <c r="B19" s="61">
        <v>30000</v>
      </c>
      <c r="C19" s="63" t="s">
        <v>31</v>
      </c>
      <c r="D19" s="21"/>
      <c r="E19" s="22"/>
      <c r="F19" s="22"/>
      <c r="G19" s="22"/>
      <c r="H19" s="22"/>
      <c r="I19" s="22"/>
      <c r="J19" s="23"/>
      <c r="K19" s="21">
        <f>VLOOKUP($B19,'Fontes Tesouro'!$B$11:$O$40,K$10,FALSE)</f>
        <v>0</v>
      </c>
      <c r="L19" s="22">
        <f>VLOOKUP($B19,'Fontes Próprias'!$B$11:$O$40,L$10,FALSE)</f>
        <v>0</v>
      </c>
      <c r="M19" s="22">
        <f>VLOOKUP($B19,PAC!$B$11:$O$40,M$10,FALSE)</f>
        <v>0</v>
      </c>
      <c r="N19" s="22"/>
      <c r="O19" s="22"/>
      <c r="P19" s="22">
        <f>VLOOKUP($B19,'Fluxo Obrigatórias'!$B$11:$O$40,L$10,FALSE)</f>
        <v>0</v>
      </c>
      <c r="Q19" s="22">
        <f t="shared" si="0"/>
        <v>0</v>
      </c>
      <c r="R19" s="21">
        <f>VLOOKUP($B19,'Fontes Tesouro'!$B$11:$O$40,R$10,FALSE)</f>
        <v>0</v>
      </c>
      <c r="S19" s="22">
        <f>VLOOKUP($B19,'Fontes Próprias'!$B$11:$O$40,S$10,FALSE)</f>
        <v>0</v>
      </c>
      <c r="T19" s="22">
        <f>VLOOKUP($B19,PAC!$B$11:$O$40,T$10,FALSE)</f>
        <v>0</v>
      </c>
      <c r="U19" s="22"/>
      <c r="V19" s="22"/>
      <c r="W19" s="22">
        <f>VLOOKUP($B19,'Fluxo Obrigatórias'!$B$11:$O$40,S$10,FALSE)</f>
        <v>0</v>
      </c>
      <c r="X19" s="23">
        <f t="shared" si="1"/>
        <v>0</v>
      </c>
      <c r="Y19" s="21">
        <f>VLOOKUP($B19,'Fontes Tesouro'!$B$11:$O$40,Y$10,FALSE)</f>
        <v>0</v>
      </c>
      <c r="Z19" s="22">
        <f>VLOOKUP($B19,'Fontes Próprias'!$B$11:$O$40,Z$10,FALSE)</f>
        <v>0</v>
      </c>
      <c r="AA19" s="22">
        <f>VLOOKUP($B19,PAC!$B$11:$O$40,AA$10,FALSE)</f>
        <v>0</v>
      </c>
      <c r="AB19" s="22"/>
      <c r="AC19" s="22"/>
      <c r="AD19" s="22">
        <f>VLOOKUP($B19,'Fluxo Obrigatórias'!$B$11:$O$40,Z$10,FALSE)</f>
        <v>0</v>
      </c>
      <c r="AE19" s="23">
        <f t="shared" si="2"/>
        <v>0</v>
      </c>
      <c r="AF19" s="21">
        <f>VLOOKUP($B19,'Fontes Tesouro'!$B$11:$O$40,AF$10,FALSE)</f>
        <v>0</v>
      </c>
      <c r="AG19" s="22">
        <f>VLOOKUP($B19,'Fontes Próprias'!$B$11:$O$40,AG$10,FALSE)</f>
        <v>0</v>
      </c>
      <c r="AH19" s="22">
        <f>VLOOKUP($B19,PAC!$B$11:$O$40,AH$10,FALSE)</f>
        <v>0</v>
      </c>
      <c r="AI19" s="22"/>
      <c r="AJ19" s="22"/>
      <c r="AK19" s="22">
        <f>VLOOKUP($B19,'Fluxo Obrigatórias'!$B$11:$O$40,AG$10,FALSE)</f>
        <v>0</v>
      </c>
      <c r="AL19" s="23">
        <f t="shared" si="3"/>
        <v>0</v>
      </c>
      <c r="AM19" s="21">
        <f>VLOOKUP($B19,'Fontes Tesouro'!$B$11:$O$40,AM$10,FALSE)</f>
        <v>0</v>
      </c>
      <c r="AN19" s="22">
        <f>VLOOKUP($B19,'Fontes Próprias'!$B$11:$O$40,AN$10,FALSE)</f>
        <v>0</v>
      </c>
      <c r="AO19" s="22">
        <f>VLOOKUP($B19,PAC!$B$11:$O$40,AO$10,FALSE)</f>
        <v>0</v>
      </c>
      <c r="AP19" s="22"/>
      <c r="AQ19" s="22"/>
      <c r="AR19" s="22">
        <f>VLOOKUP($B19,'Fluxo Obrigatórias'!$B$11:$O$40,AN$10,FALSE)</f>
        <v>0</v>
      </c>
      <c r="AS19" s="23">
        <f t="shared" si="4"/>
        <v>0</v>
      </c>
      <c r="AT19" s="21">
        <f>VLOOKUP($B19,'Fontes Tesouro'!$B$11:$O$40,AT$10,FALSE)</f>
        <v>0</v>
      </c>
      <c r="AU19" s="22">
        <f>VLOOKUP($B19,'Fontes Próprias'!$B$11:$O$40,AU$10,FALSE)</f>
        <v>0</v>
      </c>
      <c r="AV19" s="22">
        <f>VLOOKUP($B19,PAC!$B$11:$O$40,AV$10,FALSE)</f>
        <v>0</v>
      </c>
      <c r="AW19" s="22"/>
      <c r="AX19" s="22"/>
      <c r="AY19" s="22">
        <f>VLOOKUP($B19,'Fluxo Obrigatórias'!$B$11:$O$40,AU$10,FALSE)</f>
        <v>0</v>
      </c>
      <c r="AZ19" s="23">
        <f t="shared" si="5"/>
        <v>0</v>
      </c>
      <c r="BA19" s="21">
        <f>VLOOKUP($B19,'Fontes Tesouro'!$B$11:$O$40,BA$10,FALSE)</f>
        <v>0</v>
      </c>
      <c r="BB19" s="22">
        <f>VLOOKUP($B19,'Fontes Próprias'!$B$11:$O$40,BB$10,FALSE)</f>
        <v>0</v>
      </c>
      <c r="BC19" s="22">
        <f>VLOOKUP($B19,PAC!$B$11:$O$40,BC$10,FALSE)</f>
        <v>0</v>
      </c>
      <c r="BD19" s="22"/>
      <c r="BE19" s="22"/>
      <c r="BF19" s="22">
        <f>VLOOKUP($B19,'Fluxo Obrigatórias'!$B$11:$O$40,BB$10,FALSE)</f>
        <v>0</v>
      </c>
      <c r="BG19" s="23">
        <f t="shared" si="6"/>
        <v>0</v>
      </c>
      <c r="BH19" s="21">
        <f>VLOOKUP($B19,'Fontes Tesouro'!$B$11:$O$40,BH$10,FALSE)</f>
        <v>0</v>
      </c>
      <c r="BI19" s="22">
        <f>VLOOKUP($B19,'Fontes Próprias'!$B$11:$O$40,BI$10,FALSE)</f>
        <v>0</v>
      </c>
      <c r="BJ19" s="22">
        <f>VLOOKUP($B19,PAC!$B$11:$O$40,BJ$10,FALSE)</f>
        <v>0</v>
      </c>
      <c r="BK19" s="22"/>
      <c r="BL19" s="22"/>
      <c r="BM19" s="22">
        <f>VLOOKUP($B19,'Fluxo Obrigatórias'!$B$11:$O$40,BI$10,FALSE)</f>
        <v>0</v>
      </c>
      <c r="BN19" s="23">
        <f t="shared" si="7"/>
        <v>0</v>
      </c>
      <c r="BO19" s="21">
        <f>VLOOKUP($B19,'Fontes Tesouro'!$B$11:$O$40,BO$10,FALSE)</f>
        <v>0</v>
      </c>
      <c r="BP19" s="22">
        <f>VLOOKUP($B19,'Fontes Próprias'!$B$11:$O$40,BP$10,FALSE)</f>
        <v>0</v>
      </c>
      <c r="BQ19" s="22">
        <f>VLOOKUP($B19,PAC!$B$11:$O$40,BQ$10,FALSE)</f>
        <v>0</v>
      </c>
      <c r="BR19" s="22"/>
      <c r="BS19" s="22"/>
      <c r="BT19" s="22">
        <f>VLOOKUP($B19,'Fluxo Obrigatórias'!$B$11:$O$40,BP$10,FALSE)</f>
        <v>0</v>
      </c>
      <c r="BU19" s="23">
        <f t="shared" si="8"/>
        <v>0</v>
      </c>
      <c r="BV19" s="21">
        <f>VLOOKUP($B19,'Fontes Tesouro'!$B$11:$O$40,BV$10,FALSE)</f>
        <v>2469612</v>
      </c>
      <c r="BW19" s="22">
        <f>VLOOKUP($B19,'Fontes Próprias'!$B$11:$O$40,BW$10,FALSE)</f>
        <v>57000</v>
      </c>
      <c r="BX19" s="22">
        <f>VLOOKUP($B19,PAC!$B$11:$O$40,BX$10,FALSE)</f>
        <v>0</v>
      </c>
      <c r="BY19" s="22"/>
      <c r="BZ19" s="22"/>
      <c r="CA19" s="22">
        <f>VLOOKUP($B19,'Fluxo Obrigatórias'!$B$11:$O$40,BW$10,FALSE)</f>
        <v>2302949</v>
      </c>
      <c r="CB19" s="23">
        <f t="shared" si="9"/>
        <v>4829561</v>
      </c>
      <c r="CC19" s="21">
        <f>VLOOKUP($B19,'Fontes Tesouro'!$B$11:$O$40,CC$10,FALSE)</f>
        <v>2716210</v>
      </c>
      <c r="CD19" s="22">
        <f>VLOOKUP($B19,'Fontes Próprias'!$B$11:$O$40,CD$10,FALSE)</f>
        <v>62000</v>
      </c>
      <c r="CE19" s="22">
        <f>VLOOKUP($B19,PAC!$B$11:$O$40,CE$10,FALSE)</f>
        <v>0</v>
      </c>
      <c r="CF19" s="22"/>
      <c r="CG19" s="22"/>
      <c r="CH19" s="22">
        <f>VLOOKUP($B19,'Fluxo Obrigatórias'!$B$11:$O$40,CD$10,FALSE)</f>
        <v>2404692</v>
      </c>
      <c r="CI19" s="22">
        <f t="shared" si="10"/>
        <v>5182902</v>
      </c>
      <c r="CJ19" s="5"/>
      <c r="CK19" s="14"/>
    </row>
    <row r="20" spans="1:89" s="14" customFormat="1" x14ac:dyDescent="0.25">
      <c r="A20" s="11"/>
      <c r="B20" s="62">
        <v>32000</v>
      </c>
      <c r="C20" s="64" t="s">
        <v>32</v>
      </c>
      <c r="D20" s="24"/>
      <c r="E20" s="25"/>
      <c r="F20" s="25"/>
      <c r="G20" s="25"/>
      <c r="H20" s="25"/>
      <c r="I20" s="25"/>
      <c r="J20" s="26"/>
      <c r="K20" s="24">
        <f>VLOOKUP($B20,'Fontes Tesouro'!$B$11:$O$40,K$10,FALSE)</f>
        <v>0</v>
      </c>
      <c r="L20" s="25">
        <f>VLOOKUP($B20,'Fontes Próprias'!$B$11:$O$40,L$10,FALSE)</f>
        <v>0</v>
      </c>
      <c r="M20" s="25">
        <f>VLOOKUP($B20,PAC!$B$11:$O$40,M$10,FALSE)</f>
        <v>0</v>
      </c>
      <c r="N20" s="25"/>
      <c r="O20" s="25"/>
      <c r="P20" s="25">
        <f>VLOOKUP($B20,'Fluxo Obrigatórias'!$B$11:$O$40,L$10,FALSE)</f>
        <v>0</v>
      </c>
      <c r="Q20" s="25">
        <f t="shared" si="0"/>
        <v>0</v>
      </c>
      <c r="R20" s="24">
        <f>VLOOKUP($B20,'Fontes Tesouro'!$B$11:$O$40,R$10,FALSE)</f>
        <v>0</v>
      </c>
      <c r="S20" s="25">
        <f>VLOOKUP($B20,'Fontes Próprias'!$B$11:$O$40,S$10,FALSE)</f>
        <v>0</v>
      </c>
      <c r="T20" s="25">
        <f>VLOOKUP($B20,PAC!$B$11:$O$40,T$10,FALSE)</f>
        <v>0</v>
      </c>
      <c r="U20" s="25"/>
      <c r="V20" s="25"/>
      <c r="W20" s="25">
        <f>VLOOKUP($B20,'Fluxo Obrigatórias'!$B$11:$O$40,S$10,FALSE)</f>
        <v>0</v>
      </c>
      <c r="X20" s="26">
        <f t="shared" si="1"/>
        <v>0</v>
      </c>
      <c r="Y20" s="24">
        <f>VLOOKUP($B20,'Fontes Tesouro'!$B$11:$O$40,Y$10,FALSE)</f>
        <v>0</v>
      </c>
      <c r="Z20" s="25">
        <f>VLOOKUP($B20,'Fontes Próprias'!$B$11:$O$40,Z$10,FALSE)</f>
        <v>0</v>
      </c>
      <c r="AA20" s="25">
        <f>VLOOKUP($B20,PAC!$B$11:$O$40,AA$10,FALSE)</f>
        <v>0</v>
      </c>
      <c r="AB20" s="25"/>
      <c r="AC20" s="25"/>
      <c r="AD20" s="25">
        <f>VLOOKUP($B20,'Fluxo Obrigatórias'!$B$11:$O$40,Z$10,FALSE)</f>
        <v>0</v>
      </c>
      <c r="AE20" s="26">
        <f t="shared" si="2"/>
        <v>0</v>
      </c>
      <c r="AF20" s="24">
        <f>VLOOKUP($B20,'Fontes Tesouro'!$B$11:$O$40,AF$10,FALSE)</f>
        <v>0</v>
      </c>
      <c r="AG20" s="25">
        <f>VLOOKUP($B20,'Fontes Próprias'!$B$11:$O$40,AG$10,FALSE)</f>
        <v>0</v>
      </c>
      <c r="AH20" s="25">
        <f>VLOOKUP($B20,PAC!$B$11:$O$40,AH$10,FALSE)</f>
        <v>0</v>
      </c>
      <c r="AI20" s="25"/>
      <c r="AJ20" s="25"/>
      <c r="AK20" s="25">
        <f>VLOOKUP($B20,'Fluxo Obrigatórias'!$B$11:$O$40,AG$10,FALSE)</f>
        <v>0</v>
      </c>
      <c r="AL20" s="26">
        <f t="shared" si="3"/>
        <v>0</v>
      </c>
      <c r="AM20" s="24">
        <f>VLOOKUP($B20,'Fontes Tesouro'!$B$11:$O$40,AM$10,FALSE)</f>
        <v>0</v>
      </c>
      <c r="AN20" s="25">
        <f>VLOOKUP($B20,'Fontes Próprias'!$B$11:$O$40,AN$10,FALSE)</f>
        <v>0</v>
      </c>
      <c r="AO20" s="25">
        <f>VLOOKUP($B20,PAC!$B$11:$O$40,AO$10,FALSE)</f>
        <v>0</v>
      </c>
      <c r="AP20" s="25"/>
      <c r="AQ20" s="25"/>
      <c r="AR20" s="25">
        <f>VLOOKUP($B20,'Fluxo Obrigatórias'!$B$11:$O$40,AN$10,FALSE)</f>
        <v>0</v>
      </c>
      <c r="AS20" s="26">
        <f t="shared" si="4"/>
        <v>0</v>
      </c>
      <c r="AT20" s="24">
        <f>VLOOKUP($B20,'Fontes Tesouro'!$B$11:$O$40,AT$10,FALSE)</f>
        <v>0</v>
      </c>
      <c r="AU20" s="25">
        <f>VLOOKUP($B20,'Fontes Próprias'!$B$11:$O$40,AU$10,FALSE)</f>
        <v>0</v>
      </c>
      <c r="AV20" s="25">
        <f>VLOOKUP($B20,PAC!$B$11:$O$40,AV$10,FALSE)</f>
        <v>0</v>
      </c>
      <c r="AW20" s="25"/>
      <c r="AX20" s="25"/>
      <c r="AY20" s="25">
        <f>VLOOKUP($B20,'Fluxo Obrigatórias'!$B$11:$O$40,AU$10,FALSE)</f>
        <v>0</v>
      </c>
      <c r="AZ20" s="26">
        <f t="shared" si="5"/>
        <v>0</v>
      </c>
      <c r="BA20" s="24">
        <f>VLOOKUP($B20,'Fontes Tesouro'!$B$11:$O$40,BA$10,FALSE)</f>
        <v>0</v>
      </c>
      <c r="BB20" s="25">
        <f>VLOOKUP($B20,'Fontes Próprias'!$B$11:$O$40,BB$10,FALSE)</f>
        <v>0</v>
      </c>
      <c r="BC20" s="25">
        <f>VLOOKUP($B20,PAC!$B$11:$O$40,BC$10,FALSE)</f>
        <v>0</v>
      </c>
      <c r="BD20" s="25"/>
      <c r="BE20" s="25"/>
      <c r="BF20" s="25">
        <f>VLOOKUP($B20,'Fluxo Obrigatórias'!$B$11:$O$40,BB$10,FALSE)</f>
        <v>0</v>
      </c>
      <c r="BG20" s="26">
        <f t="shared" si="6"/>
        <v>0</v>
      </c>
      <c r="BH20" s="24">
        <f>VLOOKUP($B20,'Fontes Tesouro'!$B$11:$O$40,BH$10,FALSE)</f>
        <v>0</v>
      </c>
      <c r="BI20" s="25">
        <f>VLOOKUP($B20,'Fontes Próprias'!$B$11:$O$40,BI$10,FALSE)</f>
        <v>0</v>
      </c>
      <c r="BJ20" s="25">
        <f>VLOOKUP($B20,PAC!$B$11:$O$40,BJ$10,FALSE)</f>
        <v>0</v>
      </c>
      <c r="BK20" s="25"/>
      <c r="BL20" s="25"/>
      <c r="BM20" s="25">
        <f>VLOOKUP($B20,'Fluxo Obrigatórias'!$B$11:$O$40,BI$10,FALSE)</f>
        <v>0</v>
      </c>
      <c r="BN20" s="26">
        <f t="shared" si="7"/>
        <v>0</v>
      </c>
      <c r="BO20" s="24">
        <f>VLOOKUP($B20,'Fontes Tesouro'!$B$11:$O$40,BO$10,FALSE)</f>
        <v>0</v>
      </c>
      <c r="BP20" s="25">
        <f>VLOOKUP($B20,'Fontes Próprias'!$B$11:$O$40,BP$10,FALSE)</f>
        <v>0</v>
      </c>
      <c r="BQ20" s="25">
        <f>VLOOKUP($B20,PAC!$B$11:$O$40,BQ$10,FALSE)</f>
        <v>0</v>
      </c>
      <c r="BR20" s="25"/>
      <c r="BS20" s="25"/>
      <c r="BT20" s="25">
        <f>VLOOKUP($B20,'Fluxo Obrigatórias'!$B$11:$O$40,BP$10,FALSE)</f>
        <v>0</v>
      </c>
      <c r="BU20" s="26">
        <f t="shared" si="8"/>
        <v>0</v>
      </c>
      <c r="BV20" s="24">
        <f>VLOOKUP($B20,'Fontes Tesouro'!$B$11:$O$40,BV$10,FALSE)</f>
        <v>432302</v>
      </c>
      <c r="BW20" s="25">
        <f>VLOOKUP($B20,'Fontes Próprias'!$B$11:$O$40,BW$10,FALSE)</f>
        <v>158256</v>
      </c>
      <c r="BX20" s="25">
        <f>VLOOKUP($B20,PAC!$B$11:$O$40,BX$10,FALSE)</f>
        <v>60646</v>
      </c>
      <c r="BY20" s="25"/>
      <c r="BZ20" s="25"/>
      <c r="CA20" s="25">
        <f>VLOOKUP($B20,'Fluxo Obrigatórias'!$B$11:$O$40,BW$10,FALSE)</f>
        <v>146502</v>
      </c>
      <c r="CB20" s="26">
        <f t="shared" si="9"/>
        <v>797706</v>
      </c>
      <c r="CC20" s="24">
        <f>VLOOKUP($B20,'Fontes Tesouro'!$B$11:$O$40,CC$10,FALSE)</f>
        <v>524608</v>
      </c>
      <c r="CD20" s="25">
        <f>VLOOKUP($B20,'Fontes Próprias'!$B$11:$O$40,CD$10,FALSE)</f>
        <v>177009</v>
      </c>
      <c r="CE20" s="25">
        <f>VLOOKUP($B20,PAC!$B$11:$O$40,CE$10,FALSE)</f>
        <v>67352</v>
      </c>
      <c r="CF20" s="25"/>
      <c r="CG20" s="25"/>
      <c r="CH20" s="25">
        <f>VLOOKUP($B20,'Fluxo Obrigatórias'!$B$11:$O$40,CD$10,FALSE)</f>
        <v>188113</v>
      </c>
      <c r="CI20" s="25">
        <f t="shared" si="10"/>
        <v>957082</v>
      </c>
      <c r="CJ20" s="11"/>
      <c r="CK20" s="8"/>
    </row>
    <row r="21" spans="1:89" s="8" customFormat="1" x14ac:dyDescent="0.25">
      <c r="A21" s="5"/>
      <c r="B21" s="61">
        <v>35000</v>
      </c>
      <c r="C21" s="63" t="s">
        <v>33</v>
      </c>
      <c r="D21" s="21"/>
      <c r="E21" s="22"/>
      <c r="F21" s="22"/>
      <c r="G21" s="22"/>
      <c r="H21" s="22"/>
      <c r="I21" s="22"/>
      <c r="J21" s="23"/>
      <c r="K21" s="21">
        <f>VLOOKUP($B21,'Fontes Tesouro'!$B$11:$O$40,K$10,FALSE)</f>
        <v>0</v>
      </c>
      <c r="L21" s="22">
        <f>VLOOKUP($B21,'Fontes Próprias'!$B$11:$O$40,L$10,FALSE)</f>
        <v>0</v>
      </c>
      <c r="M21" s="22">
        <f>VLOOKUP($B21,PAC!$B$11:$O$40,M$10,FALSE)</f>
        <v>0</v>
      </c>
      <c r="N21" s="22"/>
      <c r="O21" s="22"/>
      <c r="P21" s="22">
        <f>VLOOKUP($B21,'Fluxo Obrigatórias'!$B$11:$O$40,L$10,FALSE)</f>
        <v>0</v>
      </c>
      <c r="Q21" s="22">
        <f t="shared" si="0"/>
        <v>0</v>
      </c>
      <c r="R21" s="21">
        <f>VLOOKUP($B21,'Fontes Tesouro'!$B$11:$O$40,R$10,FALSE)</f>
        <v>0</v>
      </c>
      <c r="S21" s="22">
        <f>VLOOKUP($B21,'Fontes Próprias'!$B$11:$O$40,S$10,FALSE)</f>
        <v>0</v>
      </c>
      <c r="T21" s="22">
        <f>VLOOKUP($B21,PAC!$B$11:$O$40,T$10,FALSE)</f>
        <v>0</v>
      </c>
      <c r="U21" s="22"/>
      <c r="V21" s="22"/>
      <c r="W21" s="22">
        <f>VLOOKUP($B21,'Fluxo Obrigatórias'!$B$11:$O$40,S$10,FALSE)</f>
        <v>0</v>
      </c>
      <c r="X21" s="23">
        <f t="shared" si="1"/>
        <v>0</v>
      </c>
      <c r="Y21" s="21">
        <f>VLOOKUP($B21,'Fontes Tesouro'!$B$11:$O$40,Y$10,FALSE)</f>
        <v>0</v>
      </c>
      <c r="Z21" s="22">
        <f>VLOOKUP($B21,'Fontes Próprias'!$B$11:$O$40,Z$10,FALSE)</f>
        <v>0</v>
      </c>
      <c r="AA21" s="22">
        <f>VLOOKUP($B21,PAC!$B$11:$O$40,AA$10,FALSE)</f>
        <v>0</v>
      </c>
      <c r="AB21" s="22"/>
      <c r="AC21" s="22"/>
      <c r="AD21" s="22">
        <f>VLOOKUP($B21,'Fluxo Obrigatórias'!$B$11:$O$40,Z$10,FALSE)</f>
        <v>0</v>
      </c>
      <c r="AE21" s="23">
        <f t="shared" si="2"/>
        <v>0</v>
      </c>
      <c r="AF21" s="21">
        <f>VLOOKUP($B21,'Fontes Tesouro'!$B$11:$O$40,AF$10,FALSE)</f>
        <v>0</v>
      </c>
      <c r="AG21" s="22">
        <f>VLOOKUP($B21,'Fontes Próprias'!$B$11:$O$40,AG$10,FALSE)</f>
        <v>0</v>
      </c>
      <c r="AH21" s="22">
        <f>VLOOKUP($B21,PAC!$B$11:$O$40,AH$10,FALSE)</f>
        <v>0</v>
      </c>
      <c r="AI21" s="22"/>
      <c r="AJ21" s="22"/>
      <c r="AK21" s="22">
        <f>VLOOKUP($B21,'Fluxo Obrigatórias'!$B$11:$O$40,AG$10,FALSE)</f>
        <v>0</v>
      </c>
      <c r="AL21" s="23">
        <f t="shared" si="3"/>
        <v>0</v>
      </c>
      <c r="AM21" s="21">
        <f>VLOOKUP($B21,'Fontes Tesouro'!$B$11:$O$40,AM$10,FALSE)</f>
        <v>0</v>
      </c>
      <c r="AN21" s="22">
        <f>VLOOKUP($B21,'Fontes Próprias'!$B$11:$O$40,AN$10,FALSE)</f>
        <v>0</v>
      </c>
      <c r="AO21" s="22">
        <f>VLOOKUP($B21,PAC!$B$11:$O$40,AO$10,FALSE)</f>
        <v>0</v>
      </c>
      <c r="AP21" s="22"/>
      <c r="AQ21" s="22"/>
      <c r="AR21" s="22">
        <f>VLOOKUP($B21,'Fluxo Obrigatórias'!$B$11:$O$40,AN$10,FALSE)</f>
        <v>0</v>
      </c>
      <c r="AS21" s="23">
        <f t="shared" si="4"/>
        <v>0</v>
      </c>
      <c r="AT21" s="21">
        <f>VLOOKUP($B21,'Fontes Tesouro'!$B$11:$O$40,AT$10,FALSE)</f>
        <v>0</v>
      </c>
      <c r="AU21" s="22">
        <f>VLOOKUP($B21,'Fontes Próprias'!$B$11:$O$40,AU$10,FALSE)</f>
        <v>0</v>
      </c>
      <c r="AV21" s="22">
        <f>VLOOKUP($B21,PAC!$B$11:$O$40,AV$10,FALSE)</f>
        <v>0</v>
      </c>
      <c r="AW21" s="22"/>
      <c r="AX21" s="22"/>
      <c r="AY21" s="22">
        <f>VLOOKUP($B21,'Fluxo Obrigatórias'!$B$11:$O$40,AU$10,FALSE)</f>
        <v>0</v>
      </c>
      <c r="AZ21" s="23">
        <f t="shared" si="5"/>
        <v>0</v>
      </c>
      <c r="BA21" s="21">
        <f>VLOOKUP($B21,'Fontes Tesouro'!$B$11:$O$40,BA$10,FALSE)</f>
        <v>0</v>
      </c>
      <c r="BB21" s="22">
        <f>VLOOKUP($B21,'Fontes Próprias'!$B$11:$O$40,BB$10,FALSE)</f>
        <v>0</v>
      </c>
      <c r="BC21" s="22">
        <f>VLOOKUP($B21,PAC!$B$11:$O$40,BC$10,FALSE)</f>
        <v>0</v>
      </c>
      <c r="BD21" s="22"/>
      <c r="BE21" s="22"/>
      <c r="BF21" s="22">
        <f>VLOOKUP($B21,'Fluxo Obrigatórias'!$B$11:$O$40,BB$10,FALSE)</f>
        <v>0</v>
      </c>
      <c r="BG21" s="23">
        <f t="shared" si="6"/>
        <v>0</v>
      </c>
      <c r="BH21" s="21">
        <f>VLOOKUP($B21,'Fontes Tesouro'!$B$11:$O$40,BH$10,FALSE)</f>
        <v>0</v>
      </c>
      <c r="BI21" s="22">
        <f>VLOOKUP($B21,'Fontes Próprias'!$B$11:$O$40,BI$10,FALSE)</f>
        <v>0</v>
      </c>
      <c r="BJ21" s="22">
        <f>VLOOKUP($B21,PAC!$B$11:$O$40,BJ$10,FALSE)</f>
        <v>0</v>
      </c>
      <c r="BK21" s="22"/>
      <c r="BL21" s="22"/>
      <c r="BM21" s="22">
        <f>VLOOKUP($B21,'Fluxo Obrigatórias'!$B$11:$O$40,BI$10,FALSE)</f>
        <v>0</v>
      </c>
      <c r="BN21" s="23">
        <f t="shared" si="7"/>
        <v>0</v>
      </c>
      <c r="BO21" s="21">
        <f>VLOOKUP($B21,'Fontes Tesouro'!$B$11:$O$40,BO$10,FALSE)</f>
        <v>0</v>
      </c>
      <c r="BP21" s="22">
        <f>VLOOKUP($B21,'Fontes Próprias'!$B$11:$O$40,BP$10,FALSE)</f>
        <v>0</v>
      </c>
      <c r="BQ21" s="22">
        <f>VLOOKUP($B21,PAC!$B$11:$O$40,BQ$10,FALSE)</f>
        <v>0</v>
      </c>
      <c r="BR21" s="22"/>
      <c r="BS21" s="22"/>
      <c r="BT21" s="22">
        <f>VLOOKUP($B21,'Fluxo Obrigatórias'!$B$11:$O$40,BP$10,FALSE)</f>
        <v>0</v>
      </c>
      <c r="BU21" s="23">
        <f t="shared" si="8"/>
        <v>0</v>
      </c>
      <c r="BV21" s="21">
        <f>VLOOKUP($B21,'Fontes Tesouro'!$B$11:$O$40,BV$10,FALSE)</f>
        <v>1218993</v>
      </c>
      <c r="BW21" s="22">
        <f>VLOOKUP($B21,'Fontes Próprias'!$B$11:$O$40,BW$10,FALSE)</f>
        <v>4031</v>
      </c>
      <c r="BX21" s="22">
        <f>VLOOKUP($B21,PAC!$B$11:$O$40,BX$10,FALSE)</f>
        <v>0</v>
      </c>
      <c r="BY21" s="22"/>
      <c r="BZ21" s="22"/>
      <c r="CA21" s="22">
        <f>VLOOKUP($B21,'Fluxo Obrigatórias'!$B$11:$O$40,BW$10,FALSE)</f>
        <v>436203</v>
      </c>
      <c r="CB21" s="23">
        <f t="shared" si="9"/>
        <v>1659227</v>
      </c>
      <c r="CC21" s="21">
        <f>VLOOKUP($B21,'Fontes Tesouro'!$B$11:$O$40,CC$10,FALSE)</f>
        <v>1652212</v>
      </c>
      <c r="CD21" s="22">
        <f>VLOOKUP($B21,'Fontes Próprias'!$B$11:$O$40,CD$10,FALSE)</f>
        <v>4248</v>
      </c>
      <c r="CE21" s="22">
        <f>VLOOKUP($B21,PAC!$B$11:$O$40,CE$10,FALSE)</f>
        <v>0</v>
      </c>
      <c r="CF21" s="22"/>
      <c r="CG21" s="22"/>
      <c r="CH21" s="22">
        <f>VLOOKUP($B21,'Fluxo Obrigatórias'!$B$11:$O$40,CD$10,FALSE)</f>
        <v>489641</v>
      </c>
      <c r="CI21" s="22">
        <f t="shared" si="10"/>
        <v>2146101</v>
      </c>
      <c r="CJ21" s="5"/>
      <c r="CK21" s="14"/>
    </row>
    <row r="22" spans="1:89" s="14" customFormat="1" x14ac:dyDescent="0.25">
      <c r="A22" s="11"/>
      <c r="B22" s="62">
        <v>36000</v>
      </c>
      <c r="C22" s="64" t="s">
        <v>34</v>
      </c>
      <c r="D22" s="24"/>
      <c r="E22" s="25"/>
      <c r="F22" s="25"/>
      <c r="G22" s="25"/>
      <c r="H22" s="25"/>
      <c r="I22" s="25"/>
      <c r="J22" s="26"/>
      <c r="K22" s="24">
        <f>VLOOKUP($B22,'Fontes Tesouro'!$B$11:$O$40,K$10,FALSE)</f>
        <v>0</v>
      </c>
      <c r="L22" s="25">
        <f>VLOOKUP($B22,'Fontes Próprias'!$B$11:$O$40,L$10,FALSE)</f>
        <v>0</v>
      </c>
      <c r="M22" s="25">
        <f>VLOOKUP($B22,PAC!$B$11:$O$40,M$10,FALSE)</f>
        <v>0</v>
      </c>
      <c r="N22" s="25"/>
      <c r="O22" s="25"/>
      <c r="P22" s="25">
        <f>VLOOKUP($B22,'Fluxo Obrigatórias'!$B$11:$O$40,L$10,FALSE)</f>
        <v>0</v>
      </c>
      <c r="Q22" s="25">
        <f t="shared" si="0"/>
        <v>0</v>
      </c>
      <c r="R22" s="24">
        <f>VLOOKUP($B22,'Fontes Tesouro'!$B$11:$O$40,R$10,FALSE)</f>
        <v>0</v>
      </c>
      <c r="S22" s="25">
        <f>VLOOKUP($B22,'Fontes Próprias'!$B$11:$O$40,S$10,FALSE)</f>
        <v>0</v>
      </c>
      <c r="T22" s="25">
        <f>VLOOKUP($B22,PAC!$B$11:$O$40,T$10,FALSE)</f>
        <v>0</v>
      </c>
      <c r="U22" s="25"/>
      <c r="V22" s="25"/>
      <c r="W22" s="25">
        <f>VLOOKUP($B22,'Fluxo Obrigatórias'!$B$11:$O$40,S$10,FALSE)</f>
        <v>0</v>
      </c>
      <c r="X22" s="26">
        <f t="shared" si="1"/>
        <v>0</v>
      </c>
      <c r="Y22" s="24">
        <f>VLOOKUP($B22,'Fontes Tesouro'!$B$11:$O$40,Y$10,FALSE)</f>
        <v>0</v>
      </c>
      <c r="Z22" s="25">
        <f>VLOOKUP($B22,'Fontes Próprias'!$B$11:$O$40,Z$10,FALSE)</f>
        <v>0</v>
      </c>
      <c r="AA22" s="25">
        <f>VLOOKUP($B22,PAC!$B$11:$O$40,AA$10,FALSE)</f>
        <v>0</v>
      </c>
      <c r="AB22" s="25"/>
      <c r="AC22" s="25"/>
      <c r="AD22" s="25">
        <f>VLOOKUP($B22,'Fluxo Obrigatórias'!$B$11:$O$40,Z$10,FALSE)</f>
        <v>0</v>
      </c>
      <c r="AE22" s="26">
        <f t="shared" si="2"/>
        <v>0</v>
      </c>
      <c r="AF22" s="24">
        <f>VLOOKUP($B22,'Fontes Tesouro'!$B$11:$O$40,AF$10,FALSE)</f>
        <v>0</v>
      </c>
      <c r="AG22" s="25">
        <f>VLOOKUP($B22,'Fontes Próprias'!$B$11:$O$40,AG$10,FALSE)</f>
        <v>0</v>
      </c>
      <c r="AH22" s="25">
        <f>VLOOKUP($B22,PAC!$B$11:$O$40,AH$10,FALSE)</f>
        <v>0</v>
      </c>
      <c r="AI22" s="25"/>
      <c r="AJ22" s="25"/>
      <c r="AK22" s="25">
        <f>VLOOKUP($B22,'Fluxo Obrigatórias'!$B$11:$O$40,AG$10,FALSE)</f>
        <v>0</v>
      </c>
      <c r="AL22" s="26">
        <f t="shared" si="3"/>
        <v>0</v>
      </c>
      <c r="AM22" s="24">
        <f>VLOOKUP($B22,'Fontes Tesouro'!$B$11:$O$40,AM$10,FALSE)</f>
        <v>0</v>
      </c>
      <c r="AN22" s="25">
        <f>VLOOKUP($B22,'Fontes Próprias'!$B$11:$O$40,AN$10,FALSE)</f>
        <v>0</v>
      </c>
      <c r="AO22" s="25">
        <f>VLOOKUP($B22,PAC!$B$11:$O$40,AO$10,FALSE)</f>
        <v>0</v>
      </c>
      <c r="AP22" s="25"/>
      <c r="AQ22" s="25"/>
      <c r="AR22" s="25">
        <f>VLOOKUP($B22,'Fluxo Obrigatórias'!$B$11:$O$40,AN$10,FALSE)</f>
        <v>0</v>
      </c>
      <c r="AS22" s="26">
        <f t="shared" si="4"/>
        <v>0</v>
      </c>
      <c r="AT22" s="24">
        <f>VLOOKUP($B22,'Fontes Tesouro'!$B$11:$O$40,AT$10,FALSE)</f>
        <v>0</v>
      </c>
      <c r="AU22" s="25">
        <f>VLOOKUP($B22,'Fontes Próprias'!$B$11:$O$40,AU$10,FALSE)</f>
        <v>0</v>
      </c>
      <c r="AV22" s="25">
        <f>VLOOKUP($B22,PAC!$B$11:$O$40,AV$10,FALSE)</f>
        <v>0</v>
      </c>
      <c r="AW22" s="25"/>
      <c r="AX22" s="25"/>
      <c r="AY22" s="25">
        <f>VLOOKUP($B22,'Fluxo Obrigatórias'!$B$11:$O$40,AU$10,FALSE)</f>
        <v>0</v>
      </c>
      <c r="AZ22" s="26">
        <f t="shared" si="5"/>
        <v>0</v>
      </c>
      <c r="BA22" s="24">
        <f>VLOOKUP($B22,'Fontes Tesouro'!$B$11:$O$40,BA$10,FALSE)</f>
        <v>0</v>
      </c>
      <c r="BB22" s="25">
        <f>VLOOKUP($B22,'Fontes Próprias'!$B$11:$O$40,BB$10,FALSE)</f>
        <v>0</v>
      </c>
      <c r="BC22" s="25">
        <f>VLOOKUP($B22,PAC!$B$11:$O$40,BC$10,FALSE)</f>
        <v>0</v>
      </c>
      <c r="BD22" s="25"/>
      <c r="BE22" s="25"/>
      <c r="BF22" s="25">
        <f>VLOOKUP($B22,'Fluxo Obrigatórias'!$B$11:$O$40,BB$10,FALSE)</f>
        <v>0</v>
      </c>
      <c r="BG22" s="26">
        <f t="shared" si="6"/>
        <v>0</v>
      </c>
      <c r="BH22" s="24">
        <f>VLOOKUP($B22,'Fontes Tesouro'!$B$11:$O$40,BH$10,FALSE)</f>
        <v>0</v>
      </c>
      <c r="BI22" s="25">
        <f>VLOOKUP($B22,'Fontes Próprias'!$B$11:$O$40,BI$10,FALSE)</f>
        <v>0</v>
      </c>
      <c r="BJ22" s="25">
        <f>VLOOKUP($B22,PAC!$B$11:$O$40,BJ$10,FALSE)</f>
        <v>0</v>
      </c>
      <c r="BK22" s="25"/>
      <c r="BL22" s="25"/>
      <c r="BM22" s="25">
        <f>VLOOKUP($B22,'Fluxo Obrigatórias'!$B$11:$O$40,BI$10,FALSE)</f>
        <v>0</v>
      </c>
      <c r="BN22" s="26">
        <f t="shared" si="7"/>
        <v>0</v>
      </c>
      <c r="BO22" s="24">
        <f>VLOOKUP($B22,'Fontes Tesouro'!$B$11:$O$40,BO$10,FALSE)</f>
        <v>0</v>
      </c>
      <c r="BP22" s="25">
        <f>VLOOKUP($B22,'Fontes Próprias'!$B$11:$O$40,BP$10,FALSE)</f>
        <v>0</v>
      </c>
      <c r="BQ22" s="25">
        <f>VLOOKUP($B22,PAC!$B$11:$O$40,BQ$10,FALSE)</f>
        <v>0</v>
      </c>
      <c r="BR22" s="25"/>
      <c r="BS22" s="25"/>
      <c r="BT22" s="25">
        <f>VLOOKUP($B22,'Fluxo Obrigatórias'!$B$11:$O$40,BP$10,FALSE)</f>
        <v>0</v>
      </c>
      <c r="BU22" s="26">
        <f t="shared" si="8"/>
        <v>0</v>
      </c>
      <c r="BV22" s="24">
        <f>VLOOKUP($B22,'Fontes Tesouro'!$B$11:$O$40,BV$10,FALSE)</f>
        <v>18900107</v>
      </c>
      <c r="BW22" s="25">
        <f>VLOOKUP($B22,'Fontes Próprias'!$B$11:$O$40,BW$10,FALSE)</f>
        <v>23214</v>
      </c>
      <c r="BX22" s="25">
        <f>VLOOKUP($B22,PAC!$B$11:$O$40,BX$10,FALSE)</f>
        <v>569459</v>
      </c>
      <c r="BY22" s="25"/>
      <c r="BZ22" s="25"/>
      <c r="CA22" s="25">
        <f>VLOOKUP($B22,'Fluxo Obrigatórias'!$B$11:$O$40,BW$10,FALSE)</f>
        <v>75560193</v>
      </c>
      <c r="CB22" s="26">
        <f t="shared" si="9"/>
        <v>95052973</v>
      </c>
      <c r="CC22" s="24">
        <f>VLOOKUP($B22,'Fontes Tesouro'!$B$11:$O$40,CC$10,FALSE)</f>
        <v>22657118</v>
      </c>
      <c r="CD22" s="25">
        <f>VLOOKUP($B22,'Fontes Próprias'!$B$11:$O$40,CD$10,FALSE)</f>
        <v>25308</v>
      </c>
      <c r="CE22" s="25">
        <f>VLOOKUP($B22,PAC!$B$11:$O$40,CE$10,FALSE)</f>
        <v>540226</v>
      </c>
      <c r="CF22" s="25"/>
      <c r="CG22" s="25"/>
      <c r="CH22" s="25">
        <f>VLOOKUP($B22,'Fluxo Obrigatórias'!$B$11:$O$40,CD$10,FALSE)</f>
        <v>82972974</v>
      </c>
      <c r="CI22" s="25">
        <f t="shared" si="10"/>
        <v>106195626</v>
      </c>
      <c r="CJ22" s="11"/>
      <c r="CK22" s="8"/>
    </row>
    <row r="23" spans="1:89" s="8" customFormat="1" x14ac:dyDescent="0.25">
      <c r="A23" s="5"/>
      <c r="B23" s="61">
        <v>37000</v>
      </c>
      <c r="C23" s="63" t="s">
        <v>35</v>
      </c>
      <c r="D23" s="21"/>
      <c r="E23" s="22"/>
      <c r="F23" s="22"/>
      <c r="G23" s="22"/>
      <c r="H23" s="22"/>
      <c r="I23" s="22"/>
      <c r="J23" s="23"/>
      <c r="K23" s="21">
        <f>VLOOKUP($B23,'Fontes Tesouro'!$B$11:$O$40,K$10,FALSE)</f>
        <v>0</v>
      </c>
      <c r="L23" s="22">
        <f>VLOOKUP($B23,'Fontes Próprias'!$B$11:$O$40,L$10,FALSE)</f>
        <v>0</v>
      </c>
      <c r="M23" s="22">
        <f>VLOOKUP($B23,PAC!$B$11:$O$40,M$10,FALSE)</f>
        <v>0</v>
      </c>
      <c r="N23" s="22"/>
      <c r="O23" s="22"/>
      <c r="P23" s="22">
        <f>VLOOKUP($B23,'Fluxo Obrigatórias'!$B$11:$O$40,L$10,FALSE)</f>
        <v>0</v>
      </c>
      <c r="Q23" s="22">
        <f t="shared" si="0"/>
        <v>0</v>
      </c>
      <c r="R23" s="21">
        <f>VLOOKUP($B23,'Fontes Tesouro'!$B$11:$O$40,R$10,FALSE)</f>
        <v>0</v>
      </c>
      <c r="S23" s="22">
        <f>VLOOKUP($B23,'Fontes Próprias'!$B$11:$O$40,S$10,FALSE)</f>
        <v>0</v>
      </c>
      <c r="T23" s="22">
        <f>VLOOKUP($B23,PAC!$B$11:$O$40,T$10,FALSE)</f>
        <v>0</v>
      </c>
      <c r="U23" s="22"/>
      <c r="V23" s="22"/>
      <c r="W23" s="22">
        <f>VLOOKUP($B23,'Fluxo Obrigatórias'!$B$11:$O$40,S$10,FALSE)</f>
        <v>0</v>
      </c>
      <c r="X23" s="23">
        <f t="shared" si="1"/>
        <v>0</v>
      </c>
      <c r="Y23" s="21">
        <f>VLOOKUP($B23,'Fontes Tesouro'!$B$11:$O$40,Y$10,FALSE)</f>
        <v>0</v>
      </c>
      <c r="Z23" s="22">
        <f>VLOOKUP($B23,'Fontes Próprias'!$B$11:$O$40,Z$10,FALSE)</f>
        <v>0</v>
      </c>
      <c r="AA23" s="22">
        <f>VLOOKUP($B23,PAC!$B$11:$O$40,AA$10,FALSE)</f>
        <v>0</v>
      </c>
      <c r="AB23" s="22"/>
      <c r="AC23" s="22"/>
      <c r="AD23" s="22">
        <f>VLOOKUP($B23,'Fluxo Obrigatórias'!$B$11:$O$40,Z$10,FALSE)</f>
        <v>0</v>
      </c>
      <c r="AE23" s="23">
        <f t="shared" si="2"/>
        <v>0</v>
      </c>
      <c r="AF23" s="21">
        <f>VLOOKUP($B23,'Fontes Tesouro'!$B$11:$O$40,AF$10,FALSE)</f>
        <v>0</v>
      </c>
      <c r="AG23" s="22">
        <f>VLOOKUP($B23,'Fontes Próprias'!$B$11:$O$40,AG$10,FALSE)</f>
        <v>0</v>
      </c>
      <c r="AH23" s="22">
        <f>VLOOKUP($B23,PAC!$B$11:$O$40,AH$10,FALSE)</f>
        <v>0</v>
      </c>
      <c r="AI23" s="22"/>
      <c r="AJ23" s="22"/>
      <c r="AK23" s="22">
        <f>VLOOKUP($B23,'Fluxo Obrigatórias'!$B$11:$O$40,AG$10,FALSE)</f>
        <v>0</v>
      </c>
      <c r="AL23" s="23">
        <f t="shared" si="3"/>
        <v>0</v>
      </c>
      <c r="AM23" s="21">
        <f>VLOOKUP($B23,'Fontes Tesouro'!$B$11:$O$40,AM$10,FALSE)</f>
        <v>0</v>
      </c>
      <c r="AN23" s="22">
        <f>VLOOKUP($B23,'Fontes Próprias'!$B$11:$O$40,AN$10,FALSE)</f>
        <v>0</v>
      </c>
      <c r="AO23" s="22">
        <f>VLOOKUP($B23,PAC!$B$11:$O$40,AO$10,FALSE)</f>
        <v>0</v>
      </c>
      <c r="AP23" s="22"/>
      <c r="AQ23" s="22"/>
      <c r="AR23" s="22">
        <f>VLOOKUP($B23,'Fluxo Obrigatórias'!$B$11:$O$40,AN$10,FALSE)</f>
        <v>0</v>
      </c>
      <c r="AS23" s="23">
        <f t="shared" si="4"/>
        <v>0</v>
      </c>
      <c r="AT23" s="21">
        <f>VLOOKUP($B23,'Fontes Tesouro'!$B$11:$O$40,AT$10,FALSE)</f>
        <v>0</v>
      </c>
      <c r="AU23" s="22">
        <f>VLOOKUP($B23,'Fontes Próprias'!$B$11:$O$40,AU$10,FALSE)</f>
        <v>0</v>
      </c>
      <c r="AV23" s="22">
        <f>VLOOKUP($B23,PAC!$B$11:$O$40,AV$10,FALSE)</f>
        <v>0</v>
      </c>
      <c r="AW23" s="22"/>
      <c r="AX23" s="22"/>
      <c r="AY23" s="22">
        <f>VLOOKUP($B23,'Fluxo Obrigatórias'!$B$11:$O$40,AU$10,FALSE)</f>
        <v>0</v>
      </c>
      <c r="AZ23" s="23">
        <f t="shared" si="5"/>
        <v>0</v>
      </c>
      <c r="BA23" s="21">
        <f>VLOOKUP($B23,'Fontes Tesouro'!$B$11:$O$40,BA$10,FALSE)</f>
        <v>0</v>
      </c>
      <c r="BB23" s="22">
        <f>VLOOKUP($B23,'Fontes Próprias'!$B$11:$O$40,BB$10,FALSE)</f>
        <v>0</v>
      </c>
      <c r="BC23" s="22">
        <f>VLOOKUP($B23,PAC!$B$11:$O$40,BC$10,FALSE)</f>
        <v>0</v>
      </c>
      <c r="BD23" s="22"/>
      <c r="BE23" s="22"/>
      <c r="BF23" s="22">
        <f>VLOOKUP($B23,'Fluxo Obrigatórias'!$B$11:$O$40,BB$10,FALSE)</f>
        <v>0</v>
      </c>
      <c r="BG23" s="23">
        <f t="shared" si="6"/>
        <v>0</v>
      </c>
      <c r="BH23" s="21">
        <f>VLOOKUP($B23,'Fontes Tesouro'!$B$11:$O$40,BH$10,FALSE)</f>
        <v>0</v>
      </c>
      <c r="BI23" s="22">
        <f>VLOOKUP($B23,'Fontes Próprias'!$B$11:$O$40,BI$10,FALSE)</f>
        <v>0</v>
      </c>
      <c r="BJ23" s="22">
        <f>VLOOKUP($B23,PAC!$B$11:$O$40,BJ$10,FALSE)</f>
        <v>0</v>
      </c>
      <c r="BK23" s="22"/>
      <c r="BL23" s="22"/>
      <c r="BM23" s="22">
        <f>VLOOKUP($B23,'Fluxo Obrigatórias'!$B$11:$O$40,BI$10,FALSE)</f>
        <v>0</v>
      </c>
      <c r="BN23" s="23">
        <f t="shared" si="7"/>
        <v>0</v>
      </c>
      <c r="BO23" s="21">
        <f>VLOOKUP($B23,'Fontes Tesouro'!$B$11:$O$40,BO$10,FALSE)</f>
        <v>0</v>
      </c>
      <c r="BP23" s="22">
        <f>VLOOKUP($B23,'Fontes Próprias'!$B$11:$O$40,BP$10,FALSE)</f>
        <v>0</v>
      </c>
      <c r="BQ23" s="22">
        <f>VLOOKUP($B23,PAC!$B$11:$O$40,BQ$10,FALSE)</f>
        <v>0</v>
      </c>
      <c r="BR23" s="22"/>
      <c r="BS23" s="22"/>
      <c r="BT23" s="22">
        <f>VLOOKUP($B23,'Fluxo Obrigatórias'!$B$11:$O$40,BP$10,FALSE)</f>
        <v>0</v>
      </c>
      <c r="BU23" s="23">
        <f t="shared" si="8"/>
        <v>0</v>
      </c>
      <c r="BV23" s="21">
        <f>VLOOKUP($B23,'Fontes Tesouro'!$B$11:$O$40,BV$10,FALSE)</f>
        <v>87197</v>
      </c>
      <c r="BW23" s="22">
        <f>VLOOKUP($B23,'Fontes Próprias'!$B$11:$O$40,BW$10,FALSE)</f>
        <v>0</v>
      </c>
      <c r="BX23" s="22">
        <f>VLOOKUP($B23,PAC!$B$11:$O$40,BX$10,FALSE)</f>
        <v>0</v>
      </c>
      <c r="BY23" s="22"/>
      <c r="BZ23" s="22"/>
      <c r="CA23" s="22">
        <f>VLOOKUP($B23,'Fluxo Obrigatórias'!$B$11:$O$40,BW$10,FALSE)</f>
        <v>17752</v>
      </c>
      <c r="CB23" s="23">
        <f t="shared" si="9"/>
        <v>104949</v>
      </c>
      <c r="CC23" s="21">
        <f>VLOOKUP($B23,'Fontes Tesouro'!$B$11:$O$40,CC$10,FALSE)</f>
        <v>95843</v>
      </c>
      <c r="CD23" s="22">
        <f>VLOOKUP($B23,'Fontes Próprias'!$B$11:$O$40,CD$10,FALSE)</f>
        <v>0</v>
      </c>
      <c r="CE23" s="22">
        <f>VLOOKUP($B23,PAC!$B$11:$O$40,CE$10,FALSE)</f>
        <v>0</v>
      </c>
      <c r="CF23" s="22"/>
      <c r="CG23" s="22"/>
      <c r="CH23" s="22">
        <f>VLOOKUP($B23,'Fluxo Obrigatórias'!$B$11:$O$40,CD$10,FALSE)</f>
        <v>19346</v>
      </c>
      <c r="CI23" s="22">
        <f t="shared" si="10"/>
        <v>115189</v>
      </c>
      <c r="CJ23" s="5"/>
      <c r="CK23"/>
    </row>
    <row r="24" spans="1:89" s="14" customFormat="1" x14ac:dyDescent="0.25">
      <c r="A24" s="11"/>
      <c r="B24" s="62">
        <v>39000</v>
      </c>
      <c r="C24" s="64" t="s">
        <v>36</v>
      </c>
      <c r="D24" s="24"/>
      <c r="E24" s="25"/>
      <c r="F24" s="25"/>
      <c r="G24" s="25"/>
      <c r="H24" s="25"/>
      <c r="I24" s="25"/>
      <c r="J24" s="26"/>
      <c r="K24" s="24">
        <f>VLOOKUP($B24,'Fontes Tesouro'!$B$11:$O$40,K$10,FALSE)</f>
        <v>0</v>
      </c>
      <c r="L24" s="25">
        <f>VLOOKUP($B24,'Fontes Próprias'!$B$11:$O$40,L$10,FALSE)</f>
        <v>0</v>
      </c>
      <c r="M24" s="25">
        <f>VLOOKUP($B24,PAC!$B$11:$O$40,M$10,FALSE)</f>
        <v>0</v>
      </c>
      <c r="N24" s="25"/>
      <c r="O24" s="25"/>
      <c r="P24" s="25">
        <f>VLOOKUP($B24,'Fluxo Obrigatórias'!$B$11:$O$40,L$10,FALSE)</f>
        <v>0</v>
      </c>
      <c r="Q24" s="25">
        <f t="shared" si="0"/>
        <v>0</v>
      </c>
      <c r="R24" s="24">
        <f>VLOOKUP($B24,'Fontes Tesouro'!$B$11:$O$40,R$10,FALSE)</f>
        <v>0</v>
      </c>
      <c r="S24" s="25">
        <f>VLOOKUP($B24,'Fontes Próprias'!$B$11:$O$40,S$10,FALSE)</f>
        <v>0</v>
      </c>
      <c r="T24" s="25">
        <f>VLOOKUP($B24,PAC!$B$11:$O$40,T$10,FALSE)</f>
        <v>0</v>
      </c>
      <c r="U24" s="25"/>
      <c r="V24" s="25"/>
      <c r="W24" s="25">
        <f>VLOOKUP($B24,'Fluxo Obrigatórias'!$B$11:$O$40,S$10,FALSE)</f>
        <v>0</v>
      </c>
      <c r="X24" s="26">
        <f t="shared" si="1"/>
        <v>0</v>
      </c>
      <c r="Y24" s="24">
        <f>VLOOKUP($B24,'Fontes Tesouro'!$B$11:$O$40,Y$10,FALSE)</f>
        <v>0</v>
      </c>
      <c r="Z24" s="25">
        <f>VLOOKUP($B24,'Fontes Próprias'!$B$11:$O$40,Z$10,FALSE)</f>
        <v>0</v>
      </c>
      <c r="AA24" s="25">
        <f>VLOOKUP($B24,PAC!$B$11:$O$40,AA$10,FALSE)</f>
        <v>0</v>
      </c>
      <c r="AB24" s="25"/>
      <c r="AC24" s="25"/>
      <c r="AD24" s="25">
        <f>VLOOKUP($B24,'Fluxo Obrigatórias'!$B$11:$O$40,Z$10,FALSE)</f>
        <v>0</v>
      </c>
      <c r="AE24" s="26">
        <f t="shared" si="2"/>
        <v>0</v>
      </c>
      <c r="AF24" s="24">
        <f>VLOOKUP($B24,'Fontes Tesouro'!$B$11:$O$40,AF$10,FALSE)</f>
        <v>0</v>
      </c>
      <c r="AG24" s="25">
        <f>VLOOKUP($B24,'Fontes Próprias'!$B$11:$O$40,AG$10,FALSE)</f>
        <v>0</v>
      </c>
      <c r="AH24" s="25">
        <f>VLOOKUP($B24,PAC!$B$11:$O$40,AH$10,FALSE)</f>
        <v>0</v>
      </c>
      <c r="AI24" s="25"/>
      <c r="AJ24" s="25"/>
      <c r="AK24" s="25">
        <f>VLOOKUP($B24,'Fluxo Obrigatórias'!$B$11:$O$40,AG$10,FALSE)</f>
        <v>0</v>
      </c>
      <c r="AL24" s="26">
        <f t="shared" si="3"/>
        <v>0</v>
      </c>
      <c r="AM24" s="24">
        <f>VLOOKUP($B24,'Fontes Tesouro'!$B$11:$O$40,AM$10,FALSE)</f>
        <v>0</v>
      </c>
      <c r="AN24" s="25">
        <f>VLOOKUP($B24,'Fontes Próprias'!$B$11:$O$40,AN$10,FALSE)</f>
        <v>0</v>
      </c>
      <c r="AO24" s="25">
        <f>VLOOKUP($B24,PAC!$B$11:$O$40,AO$10,FALSE)</f>
        <v>0</v>
      </c>
      <c r="AP24" s="25"/>
      <c r="AQ24" s="25"/>
      <c r="AR24" s="25">
        <f>VLOOKUP($B24,'Fluxo Obrigatórias'!$B$11:$O$40,AN$10,FALSE)</f>
        <v>0</v>
      </c>
      <c r="AS24" s="26">
        <f t="shared" si="4"/>
        <v>0</v>
      </c>
      <c r="AT24" s="24">
        <f>VLOOKUP($B24,'Fontes Tesouro'!$B$11:$O$40,AT$10,FALSE)</f>
        <v>0</v>
      </c>
      <c r="AU24" s="25">
        <f>VLOOKUP($B24,'Fontes Próprias'!$B$11:$O$40,AU$10,FALSE)</f>
        <v>0</v>
      </c>
      <c r="AV24" s="25">
        <f>VLOOKUP($B24,PAC!$B$11:$O$40,AV$10,FALSE)</f>
        <v>0</v>
      </c>
      <c r="AW24" s="25"/>
      <c r="AX24" s="25"/>
      <c r="AY24" s="25">
        <f>VLOOKUP($B24,'Fluxo Obrigatórias'!$B$11:$O$40,AU$10,FALSE)</f>
        <v>0</v>
      </c>
      <c r="AZ24" s="26">
        <f t="shared" si="5"/>
        <v>0</v>
      </c>
      <c r="BA24" s="24">
        <f>VLOOKUP($B24,'Fontes Tesouro'!$B$11:$O$40,BA$10,FALSE)</f>
        <v>0</v>
      </c>
      <c r="BB24" s="25">
        <f>VLOOKUP($B24,'Fontes Próprias'!$B$11:$O$40,BB$10,FALSE)</f>
        <v>0</v>
      </c>
      <c r="BC24" s="25">
        <f>VLOOKUP($B24,PAC!$B$11:$O$40,BC$10,FALSE)</f>
        <v>0</v>
      </c>
      <c r="BD24" s="25"/>
      <c r="BE24" s="25"/>
      <c r="BF24" s="25">
        <f>VLOOKUP($B24,'Fluxo Obrigatórias'!$B$11:$O$40,BB$10,FALSE)</f>
        <v>0</v>
      </c>
      <c r="BG24" s="26">
        <f t="shared" si="6"/>
        <v>0</v>
      </c>
      <c r="BH24" s="24">
        <f>VLOOKUP($B24,'Fontes Tesouro'!$B$11:$O$40,BH$10,FALSE)</f>
        <v>0</v>
      </c>
      <c r="BI24" s="25">
        <f>VLOOKUP($B24,'Fontes Próprias'!$B$11:$O$40,BI$10,FALSE)</f>
        <v>0</v>
      </c>
      <c r="BJ24" s="25">
        <f>VLOOKUP($B24,PAC!$B$11:$O$40,BJ$10,FALSE)</f>
        <v>0</v>
      </c>
      <c r="BK24" s="25"/>
      <c r="BL24" s="25"/>
      <c r="BM24" s="25">
        <f>VLOOKUP($B24,'Fluxo Obrigatórias'!$B$11:$O$40,BI$10,FALSE)</f>
        <v>0</v>
      </c>
      <c r="BN24" s="26">
        <f t="shared" si="7"/>
        <v>0</v>
      </c>
      <c r="BO24" s="24">
        <f>VLOOKUP($B24,'Fontes Tesouro'!$B$11:$O$40,BO$10,FALSE)</f>
        <v>0</v>
      </c>
      <c r="BP24" s="25">
        <f>VLOOKUP($B24,'Fontes Próprias'!$B$11:$O$40,BP$10,FALSE)</f>
        <v>0</v>
      </c>
      <c r="BQ24" s="25">
        <f>VLOOKUP($B24,PAC!$B$11:$O$40,BQ$10,FALSE)</f>
        <v>0</v>
      </c>
      <c r="BR24" s="25"/>
      <c r="BS24" s="25"/>
      <c r="BT24" s="25">
        <f>VLOOKUP($B24,'Fluxo Obrigatórias'!$B$11:$O$40,BP$10,FALSE)</f>
        <v>0</v>
      </c>
      <c r="BU24" s="26">
        <f t="shared" si="8"/>
        <v>0</v>
      </c>
      <c r="BV24" s="24">
        <f>VLOOKUP($B24,'Fontes Tesouro'!$B$11:$O$40,BV$10,FALSE)</f>
        <v>775357</v>
      </c>
      <c r="BW24" s="25">
        <f>VLOOKUP($B24,'Fontes Próprias'!$B$11:$O$40,BW$10,FALSE)</f>
        <v>165987</v>
      </c>
      <c r="BX24" s="25">
        <f>VLOOKUP($B24,PAC!$B$11:$O$40,BX$10,FALSE)</f>
        <v>9320188</v>
      </c>
      <c r="BY24" s="25"/>
      <c r="BZ24" s="25"/>
      <c r="CA24" s="25">
        <f>VLOOKUP($B24,'Fluxo Obrigatórias'!$B$11:$O$40,BW$10,FALSE)</f>
        <v>192617</v>
      </c>
      <c r="CB24" s="26">
        <f t="shared" si="9"/>
        <v>10454149</v>
      </c>
      <c r="CC24" s="24">
        <f>VLOOKUP($B24,'Fontes Tesouro'!$B$11:$O$40,CC$10,FALSE)</f>
        <v>754825</v>
      </c>
      <c r="CD24" s="25">
        <f>VLOOKUP($B24,'Fontes Próprias'!$B$11:$O$40,CD$10,FALSE)</f>
        <v>181245</v>
      </c>
      <c r="CE24" s="25">
        <f>VLOOKUP($B24,PAC!$B$11:$O$40,CE$10,FALSE)</f>
        <v>10799549</v>
      </c>
      <c r="CF24" s="25"/>
      <c r="CG24" s="25"/>
      <c r="CH24" s="25">
        <f>VLOOKUP($B24,'Fluxo Obrigatórias'!$B$11:$O$40,CD$10,FALSE)</f>
        <v>216944</v>
      </c>
      <c r="CI24" s="25">
        <f t="shared" si="10"/>
        <v>11952563</v>
      </c>
      <c r="CJ24" s="11"/>
      <c r="CK24" s="16"/>
    </row>
    <row r="25" spans="1:89" s="8" customFormat="1" x14ac:dyDescent="0.25">
      <c r="A25" s="5"/>
      <c r="B25" s="61">
        <v>40000</v>
      </c>
      <c r="C25" s="63" t="s">
        <v>37</v>
      </c>
      <c r="D25" s="21"/>
      <c r="E25" s="22"/>
      <c r="F25" s="22"/>
      <c r="G25" s="22"/>
      <c r="H25" s="22"/>
      <c r="I25" s="22"/>
      <c r="J25" s="23"/>
      <c r="K25" s="21">
        <f>VLOOKUP($B25,'Fontes Tesouro'!$B$11:$O$40,K$10,FALSE)</f>
        <v>0</v>
      </c>
      <c r="L25" s="22">
        <f>VLOOKUP($B25,'Fontes Próprias'!$B$11:$O$40,L$10,FALSE)</f>
        <v>0</v>
      </c>
      <c r="M25" s="22">
        <f>VLOOKUP($B25,PAC!$B$11:$O$40,M$10,FALSE)</f>
        <v>0</v>
      </c>
      <c r="N25" s="22"/>
      <c r="O25" s="22"/>
      <c r="P25" s="22">
        <f>VLOOKUP($B25,'Fluxo Obrigatórias'!$B$11:$O$40,L$10,FALSE)</f>
        <v>0</v>
      </c>
      <c r="Q25" s="22">
        <f t="shared" si="0"/>
        <v>0</v>
      </c>
      <c r="R25" s="21">
        <f>VLOOKUP($B25,'Fontes Tesouro'!$B$11:$O$40,R$10,FALSE)</f>
        <v>0</v>
      </c>
      <c r="S25" s="22">
        <f>VLOOKUP($B25,'Fontes Próprias'!$B$11:$O$40,S$10,FALSE)</f>
        <v>0</v>
      </c>
      <c r="T25" s="22">
        <f>VLOOKUP($B25,PAC!$B$11:$O$40,T$10,FALSE)</f>
        <v>0</v>
      </c>
      <c r="U25" s="22"/>
      <c r="V25" s="22"/>
      <c r="W25" s="22">
        <f>VLOOKUP($B25,'Fluxo Obrigatórias'!$B$11:$O$40,S$10,FALSE)</f>
        <v>0</v>
      </c>
      <c r="X25" s="23">
        <f t="shared" si="1"/>
        <v>0</v>
      </c>
      <c r="Y25" s="21">
        <f>VLOOKUP($B25,'Fontes Tesouro'!$B$11:$O$40,Y$10,FALSE)</f>
        <v>0</v>
      </c>
      <c r="Z25" s="22">
        <f>VLOOKUP($B25,'Fontes Próprias'!$B$11:$O$40,Z$10,FALSE)</f>
        <v>0</v>
      </c>
      <c r="AA25" s="22">
        <f>VLOOKUP($B25,PAC!$B$11:$O$40,AA$10,FALSE)</f>
        <v>0</v>
      </c>
      <c r="AB25" s="22"/>
      <c r="AC25" s="22"/>
      <c r="AD25" s="22">
        <f>VLOOKUP($B25,'Fluxo Obrigatórias'!$B$11:$O$40,Z$10,FALSE)</f>
        <v>0</v>
      </c>
      <c r="AE25" s="23">
        <f t="shared" si="2"/>
        <v>0</v>
      </c>
      <c r="AF25" s="21">
        <f>VLOOKUP($B25,'Fontes Tesouro'!$B$11:$O$40,AF$10,FALSE)</f>
        <v>0</v>
      </c>
      <c r="AG25" s="22">
        <f>VLOOKUP($B25,'Fontes Próprias'!$B$11:$O$40,AG$10,FALSE)</f>
        <v>0</v>
      </c>
      <c r="AH25" s="22">
        <f>VLOOKUP($B25,PAC!$B$11:$O$40,AH$10,FALSE)</f>
        <v>0</v>
      </c>
      <c r="AI25" s="22"/>
      <c r="AJ25" s="22"/>
      <c r="AK25" s="22">
        <f>VLOOKUP($B25,'Fluxo Obrigatórias'!$B$11:$O$40,AG$10,FALSE)</f>
        <v>0</v>
      </c>
      <c r="AL25" s="23">
        <f t="shared" si="3"/>
        <v>0</v>
      </c>
      <c r="AM25" s="21">
        <f>VLOOKUP($B25,'Fontes Tesouro'!$B$11:$O$40,AM$10,FALSE)</f>
        <v>0</v>
      </c>
      <c r="AN25" s="22">
        <f>VLOOKUP($B25,'Fontes Próprias'!$B$11:$O$40,AN$10,FALSE)</f>
        <v>0</v>
      </c>
      <c r="AO25" s="22">
        <f>VLOOKUP($B25,PAC!$B$11:$O$40,AO$10,FALSE)</f>
        <v>0</v>
      </c>
      <c r="AP25" s="22"/>
      <c r="AQ25" s="22"/>
      <c r="AR25" s="22">
        <f>VLOOKUP($B25,'Fluxo Obrigatórias'!$B$11:$O$40,AN$10,FALSE)</f>
        <v>0</v>
      </c>
      <c r="AS25" s="23">
        <f t="shared" si="4"/>
        <v>0</v>
      </c>
      <c r="AT25" s="21">
        <f>VLOOKUP($B25,'Fontes Tesouro'!$B$11:$O$40,AT$10,FALSE)</f>
        <v>0</v>
      </c>
      <c r="AU25" s="22">
        <f>VLOOKUP($B25,'Fontes Próprias'!$B$11:$O$40,AU$10,FALSE)</f>
        <v>0</v>
      </c>
      <c r="AV25" s="22">
        <f>VLOOKUP($B25,PAC!$B$11:$O$40,AV$10,FALSE)</f>
        <v>0</v>
      </c>
      <c r="AW25" s="22"/>
      <c r="AX25" s="22"/>
      <c r="AY25" s="22">
        <f>VLOOKUP($B25,'Fluxo Obrigatórias'!$B$11:$O$40,AU$10,FALSE)</f>
        <v>0</v>
      </c>
      <c r="AZ25" s="23">
        <f t="shared" si="5"/>
        <v>0</v>
      </c>
      <c r="BA25" s="21">
        <f>VLOOKUP($B25,'Fontes Tesouro'!$B$11:$O$40,BA$10,FALSE)</f>
        <v>0</v>
      </c>
      <c r="BB25" s="22">
        <f>VLOOKUP($B25,'Fontes Próprias'!$B$11:$O$40,BB$10,FALSE)</f>
        <v>0</v>
      </c>
      <c r="BC25" s="22">
        <f>VLOOKUP($B25,PAC!$B$11:$O$40,BC$10,FALSE)</f>
        <v>0</v>
      </c>
      <c r="BD25" s="22"/>
      <c r="BE25" s="22"/>
      <c r="BF25" s="22">
        <f>VLOOKUP($B25,'Fluxo Obrigatórias'!$B$11:$O$40,BB$10,FALSE)</f>
        <v>0</v>
      </c>
      <c r="BG25" s="23">
        <f t="shared" si="6"/>
        <v>0</v>
      </c>
      <c r="BH25" s="21">
        <f>VLOOKUP($B25,'Fontes Tesouro'!$B$11:$O$40,BH$10,FALSE)</f>
        <v>0</v>
      </c>
      <c r="BI25" s="22">
        <f>VLOOKUP($B25,'Fontes Próprias'!$B$11:$O$40,BI$10,FALSE)</f>
        <v>0</v>
      </c>
      <c r="BJ25" s="22">
        <f>VLOOKUP($B25,PAC!$B$11:$O$40,BJ$10,FALSE)</f>
        <v>0</v>
      </c>
      <c r="BK25" s="22"/>
      <c r="BL25" s="22"/>
      <c r="BM25" s="22">
        <f>VLOOKUP($B25,'Fluxo Obrigatórias'!$B$11:$O$40,BI$10,FALSE)</f>
        <v>0</v>
      </c>
      <c r="BN25" s="23">
        <f t="shared" si="7"/>
        <v>0</v>
      </c>
      <c r="BO25" s="21">
        <f>VLOOKUP($B25,'Fontes Tesouro'!$B$11:$O$40,BO$10,FALSE)</f>
        <v>0</v>
      </c>
      <c r="BP25" s="22">
        <f>VLOOKUP($B25,'Fontes Próprias'!$B$11:$O$40,BP$10,FALSE)</f>
        <v>0</v>
      </c>
      <c r="BQ25" s="22">
        <f>VLOOKUP($B25,PAC!$B$11:$O$40,BQ$10,FALSE)</f>
        <v>0</v>
      </c>
      <c r="BR25" s="22"/>
      <c r="BS25" s="22"/>
      <c r="BT25" s="22">
        <f>VLOOKUP($B25,'Fluxo Obrigatórias'!$B$11:$O$40,BP$10,FALSE)</f>
        <v>0</v>
      </c>
      <c r="BU25" s="23">
        <f t="shared" si="8"/>
        <v>0</v>
      </c>
      <c r="BV25" s="21">
        <f>VLOOKUP($B25,'Fontes Tesouro'!$B$11:$O$40,BV$10,FALSE)</f>
        <v>259783</v>
      </c>
      <c r="BW25" s="22">
        <f>VLOOKUP($B25,'Fontes Próprias'!$B$11:$O$40,BW$10,FALSE)</f>
        <v>371151</v>
      </c>
      <c r="BX25" s="22">
        <f>VLOOKUP($B25,PAC!$B$11:$O$40,BX$10,FALSE)</f>
        <v>0</v>
      </c>
      <c r="BY25" s="22"/>
      <c r="BZ25" s="22"/>
      <c r="CA25" s="22">
        <f>VLOOKUP($B25,'Fluxo Obrigatórias'!$B$11:$O$40,BW$10,FALSE)</f>
        <v>80551</v>
      </c>
      <c r="CB25" s="23">
        <f t="shared" si="9"/>
        <v>711485</v>
      </c>
      <c r="CC25" s="21">
        <f>VLOOKUP($B25,'Fontes Tesouro'!$B$11:$O$40,CC$10,FALSE)</f>
        <v>313771</v>
      </c>
      <c r="CD25" s="22">
        <f>VLOOKUP($B25,'Fontes Próprias'!$B$11:$O$40,CD$10,FALSE)</f>
        <v>439013</v>
      </c>
      <c r="CE25" s="22">
        <f>VLOOKUP($B25,PAC!$B$11:$O$40,CE$10,FALSE)</f>
        <v>0</v>
      </c>
      <c r="CF25" s="22"/>
      <c r="CG25" s="22"/>
      <c r="CH25" s="22">
        <f>VLOOKUP($B25,'Fluxo Obrigatórias'!$B$11:$O$40,CD$10,FALSE)</f>
        <v>87692</v>
      </c>
      <c r="CI25" s="22">
        <f t="shared" si="10"/>
        <v>840476</v>
      </c>
      <c r="CJ25" s="5"/>
      <c r="CK25"/>
    </row>
    <row r="26" spans="1:89" s="14" customFormat="1" x14ac:dyDescent="0.25">
      <c r="A26" s="11"/>
      <c r="B26" s="62">
        <v>42000</v>
      </c>
      <c r="C26" s="64" t="s">
        <v>38</v>
      </c>
      <c r="D26" s="24"/>
      <c r="E26" s="25"/>
      <c r="F26" s="25"/>
      <c r="G26" s="25"/>
      <c r="H26" s="25"/>
      <c r="I26" s="25"/>
      <c r="J26" s="26"/>
      <c r="K26" s="24">
        <f>VLOOKUP($B26,'Fontes Tesouro'!$B$11:$O$40,K$10,FALSE)</f>
        <v>0</v>
      </c>
      <c r="L26" s="25">
        <f>VLOOKUP($B26,'Fontes Próprias'!$B$11:$O$40,L$10,FALSE)</f>
        <v>0</v>
      </c>
      <c r="M26" s="25">
        <f>VLOOKUP($B26,PAC!$B$11:$O$40,M$10,FALSE)</f>
        <v>0</v>
      </c>
      <c r="N26" s="25"/>
      <c r="O26" s="25"/>
      <c r="P26" s="25">
        <f>VLOOKUP($B26,'Fluxo Obrigatórias'!$B$11:$O$40,L$10,FALSE)</f>
        <v>0</v>
      </c>
      <c r="Q26" s="25">
        <f t="shared" si="0"/>
        <v>0</v>
      </c>
      <c r="R26" s="24">
        <f>VLOOKUP($B26,'Fontes Tesouro'!$B$11:$O$40,R$10,FALSE)</f>
        <v>0</v>
      </c>
      <c r="S26" s="25">
        <f>VLOOKUP($B26,'Fontes Próprias'!$B$11:$O$40,S$10,FALSE)</f>
        <v>0</v>
      </c>
      <c r="T26" s="25">
        <f>VLOOKUP($B26,PAC!$B$11:$O$40,T$10,FALSE)</f>
        <v>0</v>
      </c>
      <c r="U26" s="25"/>
      <c r="V26" s="25"/>
      <c r="W26" s="25">
        <f>VLOOKUP($B26,'Fluxo Obrigatórias'!$B$11:$O$40,S$10,FALSE)</f>
        <v>0</v>
      </c>
      <c r="X26" s="26">
        <f t="shared" si="1"/>
        <v>0</v>
      </c>
      <c r="Y26" s="24">
        <f>VLOOKUP($B26,'Fontes Tesouro'!$B$11:$O$40,Y$10,FALSE)</f>
        <v>0</v>
      </c>
      <c r="Z26" s="25">
        <f>VLOOKUP($B26,'Fontes Próprias'!$B$11:$O$40,Z$10,FALSE)</f>
        <v>0</v>
      </c>
      <c r="AA26" s="25">
        <f>VLOOKUP($B26,PAC!$B$11:$O$40,AA$10,FALSE)</f>
        <v>0</v>
      </c>
      <c r="AB26" s="25"/>
      <c r="AC26" s="25"/>
      <c r="AD26" s="25">
        <f>VLOOKUP($B26,'Fluxo Obrigatórias'!$B$11:$O$40,Z$10,FALSE)</f>
        <v>0</v>
      </c>
      <c r="AE26" s="26">
        <f t="shared" si="2"/>
        <v>0</v>
      </c>
      <c r="AF26" s="24">
        <f>VLOOKUP($B26,'Fontes Tesouro'!$B$11:$O$40,AF$10,FALSE)</f>
        <v>0</v>
      </c>
      <c r="AG26" s="25">
        <f>VLOOKUP($B26,'Fontes Próprias'!$B$11:$O$40,AG$10,FALSE)</f>
        <v>0</v>
      </c>
      <c r="AH26" s="25">
        <f>VLOOKUP($B26,PAC!$B$11:$O$40,AH$10,FALSE)</f>
        <v>0</v>
      </c>
      <c r="AI26" s="25"/>
      <c r="AJ26" s="25"/>
      <c r="AK26" s="25">
        <f>VLOOKUP($B26,'Fluxo Obrigatórias'!$B$11:$O$40,AG$10,FALSE)</f>
        <v>0</v>
      </c>
      <c r="AL26" s="26">
        <f t="shared" si="3"/>
        <v>0</v>
      </c>
      <c r="AM26" s="24">
        <f>VLOOKUP($B26,'Fontes Tesouro'!$B$11:$O$40,AM$10,FALSE)</f>
        <v>0</v>
      </c>
      <c r="AN26" s="25">
        <f>VLOOKUP($B26,'Fontes Próprias'!$B$11:$O$40,AN$10,FALSE)</f>
        <v>0</v>
      </c>
      <c r="AO26" s="25">
        <f>VLOOKUP($B26,PAC!$B$11:$O$40,AO$10,FALSE)</f>
        <v>0</v>
      </c>
      <c r="AP26" s="25"/>
      <c r="AQ26" s="25"/>
      <c r="AR26" s="25">
        <f>VLOOKUP($B26,'Fluxo Obrigatórias'!$B$11:$O$40,AN$10,FALSE)</f>
        <v>0</v>
      </c>
      <c r="AS26" s="26">
        <f t="shared" si="4"/>
        <v>0</v>
      </c>
      <c r="AT26" s="24">
        <f>VLOOKUP($B26,'Fontes Tesouro'!$B$11:$O$40,AT$10,FALSE)</f>
        <v>0</v>
      </c>
      <c r="AU26" s="25">
        <f>VLOOKUP($B26,'Fontes Próprias'!$B$11:$O$40,AU$10,FALSE)</f>
        <v>0</v>
      </c>
      <c r="AV26" s="25">
        <f>VLOOKUP($B26,PAC!$B$11:$O$40,AV$10,FALSE)</f>
        <v>0</v>
      </c>
      <c r="AW26" s="25"/>
      <c r="AX26" s="25"/>
      <c r="AY26" s="25">
        <f>VLOOKUP($B26,'Fluxo Obrigatórias'!$B$11:$O$40,AU$10,FALSE)</f>
        <v>0</v>
      </c>
      <c r="AZ26" s="26">
        <f t="shared" si="5"/>
        <v>0</v>
      </c>
      <c r="BA26" s="24">
        <f>VLOOKUP($B26,'Fontes Tesouro'!$B$11:$O$40,BA$10,FALSE)</f>
        <v>0</v>
      </c>
      <c r="BB26" s="25">
        <f>VLOOKUP($B26,'Fontes Próprias'!$B$11:$O$40,BB$10,FALSE)</f>
        <v>0</v>
      </c>
      <c r="BC26" s="25">
        <f>VLOOKUP($B26,PAC!$B$11:$O$40,BC$10,FALSE)</f>
        <v>0</v>
      </c>
      <c r="BD26" s="25"/>
      <c r="BE26" s="25"/>
      <c r="BF26" s="25">
        <f>VLOOKUP($B26,'Fluxo Obrigatórias'!$B$11:$O$40,BB$10,FALSE)</f>
        <v>0</v>
      </c>
      <c r="BG26" s="26">
        <f t="shared" si="6"/>
        <v>0</v>
      </c>
      <c r="BH26" s="24">
        <f>VLOOKUP($B26,'Fontes Tesouro'!$B$11:$O$40,BH$10,FALSE)</f>
        <v>0</v>
      </c>
      <c r="BI26" s="25">
        <f>VLOOKUP($B26,'Fontes Próprias'!$B$11:$O$40,BI$10,FALSE)</f>
        <v>0</v>
      </c>
      <c r="BJ26" s="25">
        <f>VLOOKUP($B26,PAC!$B$11:$O$40,BJ$10,FALSE)</f>
        <v>0</v>
      </c>
      <c r="BK26" s="25"/>
      <c r="BL26" s="25"/>
      <c r="BM26" s="25">
        <f>VLOOKUP($B26,'Fluxo Obrigatórias'!$B$11:$O$40,BI$10,FALSE)</f>
        <v>0</v>
      </c>
      <c r="BN26" s="26">
        <f t="shared" si="7"/>
        <v>0</v>
      </c>
      <c r="BO26" s="24">
        <f>VLOOKUP($B26,'Fontes Tesouro'!$B$11:$O$40,BO$10,FALSE)</f>
        <v>0</v>
      </c>
      <c r="BP26" s="25">
        <f>VLOOKUP($B26,'Fontes Próprias'!$B$11:$O$40,BP$10,FALSE)</f>
        <v>0</v>
      </c>
      <c r="BQ26" s="25">
        <f>VLOOKUP($B26,PAC!$B$11:$O$40,BQ$10,FALSE)</f>
        <v>0</v>
      </c>
      <c r="BR26" s="25"/>
      <c r="BS26" s="25"/>
      <c r="BT26" s="25">
        <f>VLOOKUP($B26,'Fluxo Obrigatórias'!$B$11:$O$40,BP$10,FALSE)</f>
        <v>0</v>
      </c>
      <c r="BU26" s="26">
        <f t="shared" si="8"/>
        <v>0</v>
      </c>
      <c r="BV26" s="24">
        <f>VLOOKUP($B26,'Fontes Tesouro'!$B$11:$O$40,BV$10,FALSE)</f>
        <v>487678</v>
      </c>
      <c r="BW26" s="25">
        <f>VLOOKUP($B26,'Fontes Próprias'!$B$11:$O$40,BW$10,FALSE)</f>
        <v>23603</v>
      </c>
      <c r="BX26" s="25">
        <f>VLOOKUP($B26,PAC!$B$11:$O$40,BX$10,FALSE)</f>
        <v>151404</v>
      </c>
      <c r="BY26" s="25"/>
      <c r="BZ26" s="25"/>
      <c r="CA26" s="25">
        <f>VLOOKUP($B26,'Fluxo Obrigatórias'!$B$11:$O$40,BW$10,FALSE)</f>
        <v>31149</v>
      </c>
      <c r="CB26" s="26">
        <f t="shared" si="9"/>
        <v>693834</v>
      </c>
      <c r="CC26" s="24">
        <f>VLOOKUP($B26,'Fontes Tesouro'!$B$11:$O$40,CC$10,FALSE)</f>
        <v>565162</v>
      </c>
      <c r="CD26" s="25">
        <f>VLOOKUP($B26,'Fontes Próprias'!$B$11:$O$40,CD$10,FALSE)</f>
        <v>24603</v>
      </c>
      <c r="CE26" s="25">
        <f>VLOOKUP($B26,PAC!$B$11:$O$40,CE$10,FALSE)</f>
        <v>168000</v>
      </c>
      <c r="CF26" s="25"/>
      <c r="CG26" s="25"/>
      <c r="CH26" s="25">
        <f>VLOOKUP($B26,'Fluxo Obrigatórias'!$B$11:$O$40,CD$10,FALSE)</f>
        <v>34105</v>
      </c>
      <c r="CI26" s="25">
        <f t="shared" si="10"/>
        <v>791870</v>
      </c>
      <c r="CJ26" s="11"/>
    </row>
    <row r="27" spans="1:89" s="8" customFormat="1" x14ac:dyDescent="0.25">
      <c r="A27" s="5"/>
      <c r="B27" s="61">
        <v>44000</v>
      </c>
      <c r="C27" s="63" t="s">
        <v>39</v>
      </c>
      <c r="D27" s="21"/>
      <c r="E27" s="22"/>
      <c r="F27" s="22"/>
      <c r="G27" s="22"/>
      <c r="H27" s="22"/>
      <c r="I27" s="22"/>
      <c r="J27" s="23"/>
      <c r="K27" s="21">
        <f>VLOOKUP($B27,'Fontes Tesouro'!$B$11:$O$40,K$10,FALSE)</f>
        <v>0</v>
      </c>
      <c r="L27" s="22">
        <f>VLOOKUP($B27,'Fontes Próprias'!$B$11:$O$40,L$10,FALSE)</f>
        <v>0</v>
      </c>
      <c r="M27" s="22">
        <f>VLOOKUP($B27,PAC!$B$11:$O$40,M$10,FALSE)</f>
        <v>0</v>
      </c>
      <c r="N27" s="22"/>
      <c r="O27" s="22"/>
      <c r="P27" s="22">
        <f>VLOOKUP($B27,'Fluxo Obrigatórias'!$B$11:$O$40,L$10,FALSE)</f>
        <v>0</v>
      </c>
      <c r="Q27" s="22">
        <f t="shared" si="0"/>
        <v>0</v>
      </c>
      <c r="R27" s="21">
        <f>VLOOKUP($B27,'Fontes Tesouro'!$B$11:$O$40,R$10,FALSE)</f>
        <v>0</v>
      </c>
      <c r="S27" s="22">
        <f>VLOOKUP($B27,'Fontes Próprias'!$B$11:$O$40,S$10,FALSE)</f>
        <v>0</v>
      </c>
      <c r="T27" s="22">
        <f>VLOOKUP($B27,PAC!$B$11:$O$40,T$10,FALSE)</f>
        <v>0</v>
      </c>
      <c r="U27" s="22"/>
      <c r="V27" s="22"/>
      <c r="W27" s="22">
        <f>VLOOKUP($B27,'Fluxo Obrigatórias'!$B$11:$O$40,S$10,FALSE)</f>
        <v>0</v>
      </c>
      <c r="X27" s="23">
        <f t="shared" si="1"/>
        <v>0</v>
      </c>
      <c r="Y27" s="21">
        <f>VLOOKUP($B27,'Fontes Tesouro'!$B$11:$O$40,Y$10,FALSE)</f>
        <v>0</v>
      </c>
      <c r="Z27" s="22">
        <f>VLOOKUP($B27,'Fontes Próprias'!$B$11:$O$40,Z$10,FALSE)</f>
        <v>0</v>
      </c>
      <c r="AA27" s="22">
        <f>VLOOKUP($B27,PAC!$B$11:$O$40,AA$10,FALSE)</f>
        <v>0</v>
      </c>
      <c r="AB27" s="22"/>
      <c r="AC27" s="22"/>
      <c r="AD27" s="22">
        <f>VLOOKUP($B27,'Fluxo Obrigatórias'!$B$11:$O$40,Z$10,FALSE)</f>
        <v>0</v>
      </c>
      <c r="AE27" s="23">
        <f t="shared" si="2"/>
        <v>0</v>
      </c>
      <c r="AF27" s="21">
        <f>VLOOKUP($B27,'Fontes Tesouro'!$B$11:$O$40,AF$10,FALSE)</f>
        <v>0</v>
      </c>
      <c r="AG27" s="22">
        <f>VLOOKUP($B27,'Fontes Próprias'!$B$11:$O$40,AG$10,FALSE)</f>
        <v>0</v>
      </c>
      <c r="AH27" s="22">
        <f>VLOOKUP($B27,PAC!$B$11:$O$40,AH$10,FALSE)</f>
        <v>0</v>
      </c>
      <c r="AI27" s="22"/>
      <c r="AJ27" s="22"/>
      <c r="AK27" s="22">
        <f>VLOOKUP($B27,'Fluxo Obrigatórias'!$B$11:$O$40,AG$10,FALSE)</f>
        <v>0</v>
      </c>
      <c r="AL27" s="23">
        <f t="shared" si="3"/>
        <v>0</v>
      </c>
      <c r="AM27" s="21">
        <f>VLOOKUP($B27,'Fontes Tesouro'!$B$11:$O$40,AM$10,FALSE)</f>
        <v>0</v>
      </c>
      <c r="AN27" s="22">
        <f>VLOOKUP($B27,'Fontes Próprias'!$B$11:$O$40,AN$10,FALSE)</f>
        <v>0</v>
      </c>
      <c r="AO27" s="22">
        <f>VLOOKUP($B27,PAC!$B$11:$O$40,AO$10,FALSE)</f>
        <v>0</v>
      </c>
      <c r="AP27" s="22"/>
      <c r="AQ27" s="22"/>
      <c r="AR27" s="22">
        <f>VLOOKUP($B27,'Fluxo Obrigatórias'!$B$11:$O$40,AN$10,FALSE)</f>
        <v>0</v>
      </c>
      <c r="AS27" s="23">
        <f t="shared" si="4"/>
        <v>0</v>
      </c>
      <c r="AT27" s="21">
        <f>VLOOKUP($B27,'Fontes Tesouro'!$B$11:$O$40,AT$10,FALSE)</f>
        <v>0</v>
      </c>
      <c r="AU27" s="22">
        <f>VLOOKUP($B27,'Fontes Próprias'!$B$11:$O$40,AU$10,FALSE)</f>
        <v>0</v>
      </c>
      <c r="AV27" s="22">
        <f>VLOOKUP($B27,PAC!$B$11:$O$40,AV$10,FALSE)</f>
        <v>0</v>
      </c>
      <c r="AW27" s="22"/>
      <c r="AX27" s="22"/>
      <c r="AY27" s="22">
        <f>VLOOKUP($B27,'Fluxo Obrigatórias'!$B$11:$O$40,AU$10,FALSE)</f>
        <v>0</v>
      </c>
      <c r="AZ27" s="23">
        <f t="shared" si="5"/>
        <v>0</v>
      </c>
      <c r="BA27" s="21">
        <f>VLOOKUP($B27,'Fontes Tesouro'!$B$11:$O$40,BA$10,FALSE)</f>
        <v>0</v>
      </c>
      <c r="BB27" s="22">
        <f>VLOOKUP($B27,'Fontes Próprias'!$B$11:$O$40,BB$10,FALSE)</f>
        <v>0</v>
      </c>
      <c r="BC27" s="22">
        <f>VLOOKUP($B27,PAC!$B$11:$O$40,BC$10,FALSE)</f>
        <v>0</v>
      </c>
      <c r="BD27" s="22"/>
      <c r="BE27" s="22"/>
      <c r="BF27" s="22">
        <f>VLOOKUP($B27,'Fluxo Obrigatórias'!$B$11:$O$40,BB$10,FALSE)</f>
        <v>0</v>
      </c>
      <c r="BG27" s="23">
        <f t="shared" si="6"/>
        <v>0</v>
      </c>
      <c r="BH27" s="21">
        <f>VLOOKUP($B27,'Fontes Tesouro'!$B$11:$O$40,BH$10,FALSE)</f>
        <v>0</v>
      </c>
      <c r="BI27" s="22">
        <f>VLOOKUP($B27,'Fontes Próprias'!$B$11:$O$40,BI$10,FALSE)</f>
        <v>0</v>
      </c>
      <c r="BJ27" s="22">
        <f>VLOOKUP($B27,PAC!$B$11:$O$40,BJ$10,FALSE)</f>
        <v>0</v>
      </c>
      <c r="BK27" s="22"/>
      <c r="BL27" s="22"/>
      <c r="BM27" s="22">
        <f>VLOOKUP($B27,'Fluxo Obrigatórias'!$B$11:$O$40,BI$10,FALSE)</f>
        <v>0</v>
      </c>
      <c r="BN27" s="23">
        <f t="shared" si="7"/>
        <v>0</v>
      </c>
      <c r="BO27" s="21">
        <f>VLOOKUP($B27,'Fontes Tesouro'!$B$11:$O$40,BO$10,FALSE)</f>
        <v>0</v>
      </c>
      <c r="BP27" s="22">
        <f>VLOOKUP($B27,'Fontes Próprias'!$B$11:$O$40,BP$10,FALSE)</f>
        <v>0</v>
      </c>
      <c r="BQ27" s="22">
        <f>VLOOKUP($B27,PAC!$B$11:$O$40,BQ$10,FALSE)</f>
        <v>0</v>
      </c>
      <c r="BR27" s="22"/>
      <c r="BS27" s="22"/>
      <c r="BT27" s="22">
        <f>VLOOKUP($B27,'Fluxo Obrigatórias'!$B$11:$O$40,BP$10,FALSE)</f>
        <v>0</v>
      </c>
      <c r="BU27" s="23">
        <f t="shared" si="8"/>
        <v>0</v>
      </c>
      <c r="BV27" s="21">
        <f>VLOOKUP($B27,'Fontes Tesouro'!$B$11:$O$40,BV$10,FALSE)</f>
        <v>443353</v>
      </c>
      <c r="BW27" s="22">
        <f>VLOOKUP($B27,'Fontes Próprias'!$B$11:$O$40,BW$10,FALSE)</f>
        <v>188000</v>
      </c>
      <c r="BX27" s="22">
        <f>VLOOKUP($B27,PAC!$B$11:$O$40,BX$10,FALSE)</f>
        <v>0</v>
      </c>
      <c r="BY27" s="22"/>
      <c r="BZ27" s="22"/>
      <c r="CA27" s="22">
        <f>VLOOKUP($B27,'Fluxo Obrigatórias'!$B$11:$O$40,BW$10,FALSE)</f>
        <v>58691</v>
      </c>
      <c r="CB27" s="23">
        <f t="shared" si="9"/>
        <v>690044</v>
      </c>
      <c r="CC27" s="21">
        <f>VLOOKUP($B27,'Fontes Tesouro'!$B$11:$O$40,CC$10,FALSE)</f>
        <v>481873</v>
      </c>
      <c r="CD27" s="22">
        <f>VLOOKUP($B27,'Fontes Próprias'!$B$11:$O$40,CD$10,FALSE)</f>
        <v>212688</v>
      </c>
      <c r="CE27" s="22">
        <f>VLOOKUP($B27,PAC!$B$11:$O$40,CE$10,FALSE)</f>
        <v>0</v>
      </c>
      <c r="CF27" s="22"/>
      <c r="CG27" s="22"/>
      <c r="CH27" s="22">
        <f>VLOOKUP($B27,'Fluxo Obrigatórias'!$B$11:$O$40,CD$10,FALSE)</f>
        <v>64005</v>
      </c>
      <c r="CI27" s="22">
        <f t="shared" si="10"/>
        <v>758566</v>
      </c>
      <c r="CJ27" s="5"/>
    </row>
    <row r="28" spans="1:89" s="14" customFormat="1" x14ac:dyDescent="0.25">
      <c r="A28" s="11"/>
      <c r="B28" s="62">
        <v>47000</v>
      </c>
      <c r="C28" s="64" t="s">
        <v>40</v>
      </c>
      <c r="D28" s="24"/>
      <c r="E28" s="25"/>
      <c r="F28" s="25"/>
      <c r="G28" s="25"/>
      <c r="H28" s="25"/>
      <c r="I28" s="25"/>
      <c r="J28" s="26"/>
      <c r="K28" s="24">
        <f>VLOOKUP($B28,'Fontes Tesouro'!$B$11:$O$40,K$10,FALSE)</f>
        <v>0</v>
      </c>
      <c r="L28" s="25">
        <f>VLOOKUP($B28,'Fontes Próprias'!$B$11:$O$40,L$10,FALSE)</f>
        <v>0</v>
      </c>
      <c r="M28" s="25">
        <f>VLOOKUP($B28,PAC!$B$11:$O$40,M$10,FALSE)</f>
        <v>0</v>
      </c>
      <c r="N28" s="25"/>
      <c r="O28" s="25"/>
      <c r="P28" s="25">
        <f>VLOOKUP($B28,'Fluxo Obrigatórias'!$B$11:$O$40,L$10,FALSE)</f>
        <v>0</v>
      </c>
      <c r="Q28" s="25">
        <f t="shared" si="0"/>
        <v>0</v>
      </c>
      <c r="R28" s="24">
        <f>VLOOKUP($B28,'Fontes Tesouro'!$B$11:$O$40,R$10,FALSE)</f>
        <v>0</v>
      </c>
      <c r="S28" s="25">
        <f>VLOOKUP($B28,'Fontes Próprias'!$B$11:$O$40,S$10,FALSE)</f>
        <v>0</v>
      </c>
      <c r="T28" s="25">
        <f>VLOOKUP($B28,PAC!$B$11:$O$40,T$10,FALSE)</f>
        <v>0</v>
      </c>
      <c r="U28" s="25"/>
      <c r="V28" s="25"/>
      <c r="W28" s="25">
        <f>VLOOKUP($B28,'Fluxo Obrigatórias'!$B$11:$O$40,S$10,FALSE)</f>
        <v>0</v>
      </c>
      <c r="X28" s="26">
        <f t="shared" si="1"/>
        <v>0</v>
      </c>
      <c r="Y28" s="24">
        <f>VLOOKUP($B28,'Fontes Tesouro'!$B$11:$O$40,Y$10,FALSE)</f>
        <v>0</v>
      </c>
      <c r="Z28" s="25">
        <f>VLOOKUP($B28,'Fontes Próprias'!$B$11:$O$40,Z$10,FALSE)</f>
        <v>0</v>
      </c>
      <c r="AA28" s="25">
        <f>VLOOKUP($B28,PAC!$B$11:$O$40,AA$10,FALSE)</f>
        <v>0</v>
      </c>
      <c r="AB28" s="25"/>
      <c r="AC28" s="25"/>
      <c r="AD28" s="25">
        <f>VLOOKUP($B28,'Fluxo Obrigatórias'!$B$11:$O$40,Z$10,FALSE)</f>
        <v>0</v>
      </c>
      <c r="AE28" s="26">
        <f t="shared" si="2"/>
        <v>0</v>
      </c>
      <c r="AF28" s="24">
        <f>VLOOKUP($B28,'Fontes Tesouro'!$B$11:$O$40,AF$10,FALSE)</f>
        <v>0</v>
      </c>
      <c r="AG28" s="25">
        <f>VLOOKUP($B28,'Fontes Próprias'!$B$11:$O$40,AG$10,FALSE)</f>
        <v>0</v>
      </c>
      <c r="AH28" s="25">
        <f>VLOOKUP($B28,PAC!$B$11:$O$40,AH$10,FALSE)</f>
        <v>0</v>
      </c>
      <c r="AI28" s="25"/>
      <c r="AJ28" s="25"/>
      <c r="AK28" s="25">
        <f>VLOOKUP($B28,'Fluxo Obrigatórias'!$B$11:$O$40,AG$10,FALSE)</f>
        <v>0</v>
      </c>
      <c r="AL28" s="26">
        <f t="shared" si="3"/>
        <v>0</v>
      </c>
      <c r="AM28" s="24">
        <f>VLOOKUP($B28,'Fontes Tesouro'!$B$11:$O$40,AM$10,FALSE)</f>
        <v>0</v>
      </c>
      <c r="AN28" s="25">
        <f>VLOOKUP($B28,'Fontes Próprias'!$B$11:$O$40,AN$10,FALSE)</f>
        <v>0</v>
      </c>
      <c r="AO28" s="25">
        <f>VLOOKUP($B28,PAC!$B$11:$O$40,AO$10,FALSE)</f>
        <v>0</v>
      </c>
      <c r="AP28" s="25"/>
      <c r="AQ28" s="25"/>
      <c r="AR28" s="25">
        <f>VLOOKUP($B28,'Fluxo Obrigatórias'!$B$11:$O$40,AN$10,FALSE)</f>
        <v>0</v>
      </c>
      <c r="AS28" s="26">
        <f t="shared" si="4"/>
        <v>0</v>
      </c>
      <c r="AT28" s="24">
        <f>VLOOKUP($B28,'Fontes Tesouro'!$B$11:$O$40,AT$10,FALSE)</f>
        <v>0</v>
      </c>
      <c r="AU28" s="25">
        <f>VLOOKUP($B28,'Fontes Próprias'!$B$11:$O$40,AU$10,FALSE)</f>
        <v>0</v>
      </c>
      <c r="AV28" s="25">
        <f>VLOOKUP($B28,PAC!$B$11:$O$40,AV$10,FALSE)</f>
        <v>0</v>
      </c>
      <c r="AW28" s="25"/>
      <c r="AX28" s="25"/>
      <c r="AY28" s="25">
        <f>VLOOKUP($B28,'Fluxo Obrigatórias'!$B$11:$O$40,AU$10,FALSE)</f>
        <v>0</v>
      </c>
      <c r="AZ28" s="26">
        <f t="shared" si="5"/>
        <v>0</v>
      </c>
      <c r="BA28" s="24">
        <f>VLOOKUP($B28,'Fontes Tesouro'!$B$11:$O$40,BA$10,FALSE)</f>
        <v>0</v>
      </c>
      <c r="BB28" s="25">
        <f>VLOOKUP($B28,'Fontes Próprias'!$B$11:$O$40,BB$10,FALSE)</f>
        <v>0</v>
      </c>
      <c r="BC28" s="25">
        <f>VLOOKUP($B28,PAC!$B$11:$O$40,BC$10,FALSE)</f>
        <v>0</v>
      </c>
      <c r="BD28" s="25"/>
      <c r="BE28" s="25"/>
      <c r="BF28" s="25">
        <f>VLOOKUP($B28,'Fluxo Obrigatórias'!$B$11:$O$40,BB$10,FALSE)</f>
        <v>0</v>
      </c>
      <c r="BG28" s="26">
        <f t="shared" si="6"/>
        <v>0</v>
      </c>
      <c r="BH28" s="24">
        <f>VLOOKUP($B28,'Fontes Tesouro'!$B$11:$O$40,BH$10,FALSE)</f>
        <v>0</v>
      </c>
      <c r="BI28" s="25">
        <f>VLOOKUP($B28,'Fontes Próprias'!$B$11:$O$40,BI$10,FALSE)</f>
        <v>0</v>
      </c>
      <c r="BJ28" s="25">
        <f>VLOOKUP($B28,PAC!$B$11:$O$40,BJ$10,FALSE)</f>
        <v>0</v>
      </c>
      <c r="BK28" s="25"/>
      <c r="BL28" s="25"/>
      <c r="BM28" s="25">
        <f>VLOOKUP($B28,'Fluxo Obrigatórias'!$B$11:$O$40,BI$10,FALSE)</f>
        <v>0</v>
      </c>
      <c r="BN28" s="26">
        <f t="shared" si="7"/>
        <v>0</v>
      </c>
      <c r="BO28" s="24">
        <f>VLOOKUP($B28,'Fontes Tesouro'!$B$11:$O$40,BO$10,FALSE)</f>
        <v>0</v>
      </c>
      <c r="BP28" s="25">
        <f>VLOOKUP($B28,'Fontes Próprias'!$B$11:$O$40,BP$10,FALSE)</f>
        <v>0</v>
      </c>
      <c r="BQ28" s="25">
        <f>VLOOKUP($B28,PAC!$B$11:$O$40,BQ$10,FALSE)</f>
        <v>0</v>
      </c>
      <c r="BR28" s="25"/>
      <c r="BS28" s="25"/>
      <c r="BT28" s="25">
        <f>VLOOKUP($B28,'Fluxo Obrigatórias'!$B$11:$O$40,BP$10,FALSE)</f>
        <v>0</v>
      </c>
      <c r="BU28" s="26">
        <f t="shared" si="8"/>
        <v>0</v>
      </c>
      <c r="BV28" s="24">
        <f>VLOOKUP($B28,'Fontes Tesouro'!$B$11:$O$40,BV$10,FALSE)</f>
        <v>1060226</v>
      </c>
      <c r="BW28" s="25">
        <f>VLOOKUP($B28,'Fontes Próprias'!$B$11:$O$40,BW$10,FALSE)</f>
        <v>99726</v>
      </c>
      <c r="BX28" s="25">
        <f>VLOOKUP($B28,PAC!$B$11:$O$40,BX$10,FALSE)</f>
        <v>55712</v>
      </c>
      <c r="BY28" s="25"/>
      <c r="BZ28" s="25"/>
      <c r="CA28" s="25">
        <f>VLOOKUP($B28,'Fluxo Obrigatórias'!$B$11:$O$40,BW$10,FALSE)</f>
        <v>160000</v>
      </c>
      <c r="CB28" s="26">
        <f t="shared" si="9"/>
        <v>1375664</v>
      </c>
      <c r="CC28" s="24">
        <f>VLOOKUP($B28,'Fontes Tesouro'!$B$11:$O$40,CC$10,FALSE)</f>
        <v>1201132</v>
      </c>
      <c r="CD28" s="25">
        <f>VLOOKUP($B28,'Fontes Próprias'!$B$11:$O$40,CD$10,FALSE)</f>
        <v>100387</v>
      </c>
      <c r="CE28" s="25">
        <f>VLOOKUP($B28,PAC!$B$11:$O$40,CE$10,FALSE)</f>
        <v>60000</v>
      </c>
      <c r="CF28" s="25"/>
      <c r="CG28" s="25"/>
      <c r="CH28" s="25">
        <f>VLOOKUP($B28,'Fluxo Obrigatórias'!$B$11:$O$40,CD$10,FALSE)</f>
        <v>174348</v>
      </c>
      <c r="CI28" s="25">
        <f t="shared" si="10"/>
        <v>1535867</v>
      </c>
      <c r="CJ28" s="11"/>
      <c r="CK28" s="16"/>
    </row>
    <row r="29" spans="1:89" s="8" customFormat="1" x14ac:dyDescent="0.25">
      <c r="A29" s="5"/>
      <c r="B29" s="61">
        <v>51000</v>
      </c>
      <c r="C29" s="63" t="s">
        <v>41</v>
      </c>
      <c r="D29" s="21"/>
      <c r="E29" s="22"/>
      <c r="F29" s="22"/>
      <c r="G29" s="22"/>
      <c r="H29" s="22"/>
      <c r="I29" s="22"/>
      <c r="J29" s="23"/>
      <c r="K29" s="21">
        <f>VLOOKUP($B29,'Fontes Tesouro'!$B$11:$O$40,K$10,FALSE)</f>
        <v>0</v>
      </c>
      <c r="L29" s="22">
        <f>VLOOKUP($B29,'Fontes Próprias'!$B$11:$O$40,L$10,FALSE)</f>
        <v>0</v>
      </c>
      <c r="M29" s="22">
        <f>VLOOKUP($B29,PAC!$B$11:$O$40,M$10,FALSE)</f>
        <v>0</v>
      </c>
      <c r="N29" s="22"/>
      <c r="O29" s="22"/>
      <c r="P29" s="22">
        <f>VLOOKUP($B29,'Fluxo Obrigatórias'!$B$11:$O$40,L$10,FALSE)</f>
        <v>0</v>
      </c>
      <c r="Q29" s="22">
        <f t="shared" si="0"/>
        <v>0</v>
      </c>
      <c r="R29" s="21">
        <f>VLOOKUP($B29,'Fontes Tesouro'!$B$11:$O$40,R$10,FALSE)</f>
        <v>0</v>
      </c>
      <c r="S29" s="22">
        <f>VLOOKUP($B29,'Fontes Próprias'!$B$11:$O$40,S$10,FALSE)</f>
        <v>0</v>
      </c>
      <c r="T29" s="22">
        <f>VLOOKUP($B29,PAC!$B$11:$O$40,T$10,FALSE)</f>
        <v>0</v>
      </c>
      <c r="U29" s="22"/>
      <c r="V29" s="22"/>
      <c r="W29" s="22">
        <f>VLOOKUP($B29,'Fluxo Obrigatórias'!$B$11:$O$40,S$10,FALSE)</f>
        <v>0</v>
      </c>
      <c r="X29" s="23">
        <f t="shared" si="1"/>
        <v>0</v>
      </c>
      <c r="Y29" s="21">
        <f>VLOOKUP($B29,'Fontes Tesouro'!$B$11:$O$40,Y$10,FALSE)</f>
        <v>0</v>
      </c>
      <c r="Z29" s="22">
        <f>VLOOKUP($B29,'Fontes Próprias'!$B$11:$O$40,Z$10,FALSE)</f>
        <v>0</v>
      </c>
      <c r="AA29" s="22">
        <f>VLOOKUP($B29,PAC!$B$11:$O$40,AA$10,FALSE)</f>
        <v>0</v>
      </c>
      <c r="AB29" s="22"/>
      <c r="AC29" s="22"/>
      <c r="AD29" s="22">
        <f>VLOOKUP($B29,'Fluxo Obrigatórias'!$B$11:$O$40,Z$10,FALSE)</f>
        <v>0</v>
      </c>
      <c r="AE29" s="23">
        <f t="shared" si="2"/>
        <v>0</v>
      </c>
      <c r="AF29" s="21">
        <f>VLOOKUP($B29,'Fontes Tesouro'!$B$11:$O$40,AF$10,FALSE)</f>
        <v>0</v>
      </c>
      <c r="AG29" s="22">
        <f>VLOOKUP($B29,'Fontes Próprias'!$B$11:$O$40,AG$10,FALSE)</f>
        <v>0</v>
      </c>
      <c r="AH29" s="22">
        <f>VLOOKUP($B29,PAC!$B$11:$O$40,AH$10,FALSE)</f>
        <v>0</v>
      </c>
      <c r="AI29" s="22"/>
      <c r="AJ29" s="22"/>
      <c r="AK29" s="22">
        <f>VLOOKUP($B29,'Fluxo Obrigatórias'!$B$11:$O$40,AG$10,FALSE)</f>
        <v>0</v>
      </c>
      <c r="AL29" s="23">
        <f t="shared" si="3"/>
        <v>0</v>
      </c>
      <c r="AM29" s="21">
        <f>VLOOKUP($B29,'Fontes Tesouro'!$B$11:$O$40,AM$10,FALSE)</f>
        <v>0</v>
      </c>
      <c r="AN29" s="22">
        <f>VLOOKUP($B29,'Fontes Próprias'!$B$11:$O$40,AN$10,FALSE)</f>
        <v>0</v>
      </c>
      <c r="AO29" s="22">
        <f>VLOOKUP($B29,PAC!$B$11:$O$40,AO$10,FALSE)</f>
        <v>0</v>
      </c>
      <c r="AP29" s="22"/>
      <c r="AQ29" s="22"/>
      <c r="AR29" s="22">
        <f>VLOOKUP($B29,'Fluxo Obrigatórias'!$B$11:$O$40,AN$10,FALSE)</f>
        <v>0</v>
      </c>
      <c r="AS29" s="23">
        <f t="shared" si="4"/>
        <v>0</v>
      </c>
      <c r="AT29" s="21">
        <f>VLOOKUP($B29,'Fontes Tesouro'!$B$11:$O$40,AT$10,FALSE)</f>
        <v>0</v>
      </c>
      <c r="AU29" s="22">
        <f>VLOOKUP($B29,'Fontes Próprias'!$B$11:$O$40,AU$10,FALSE)</f>
        <v>0</v>
      </c>
      <c r="AV29" s="22">
        <f>VLOOKUP($B29,PAC!$B$11:$O$40,AV$10,FALSE)</f>
        <v>0</v>
      </c>
      <c r="AW29" s="22"/>
      <c r="AX29" s="22"/>
      <c r="AY29" s="22">
        <f>VLOOKUP($B29,'Fluxo Obrigatórias'!$B$11:$O$40,AU$10,FALSE)</f>
        <v>0</v>
      </c>
      <c r="AZ29" s="23">
        <f t="shared" si="5"/>
        <v>0</v>
      </c>
      <c r="BA29" s="21">
        <f>VLOOKUP($B29,'Fontes Tesouro'!$B$11:$O$40,BA$10,FALSE)</f>
        <v>0</v>
      </c>
      <c r="BB29" s="22">
        <f>VLOOKUP($B29,'Fontes Próprias'!$B$11:$O$40,BB$10,FALSE)</f>
        <v>0</v>
      </c>
      <c r="BC29" s="22">
        <f>VLOOKUP($B29,PAC!$B$11:$O$40,BC$10,FALSE)</f>
        <v>0</v>
      </c>
      <c r="BD29" s="22"/>
      <c r="BE29" s="22"/>
      <c r="BF29" s="22">
        <f>VLOOKUP($B29,'Fluxo Obrigatórias'!$B$11:$O$40,BB$10,FALSE)</f>
        <v>0</v>
      </c>
      <c r="BG29" s="23">
        <f t="shared" si="6"/>
        <v>0</v>
      </c>
      <c r="BH29" s="21">
        <f>VLOOKUP($B29,'Fontes Tesouro'!$B$11:$O$40,BH$10,FALSE)</f>
        <v>0</v>
      </c>
      <c r="BI29" s="22">
        <f>VLOOKUP($B29,'Fontes Próprias'!$B$11:$O$40,BI$10,FALSE)</f>
        <v>0</v>
      </c>
      <c r="BJ29" s="22">
        <f>VLOOKUP($B29,PAC!$B$11:$O$40,BJ$10,FALSE)</f>
        <v>0</v>
      </c>
      <c r="BK29" s="22"/>
      <c r="BL29" s="22"/>
      <c r="BM29" s="22">
        <f>VLOOKUP($B29,'Fluxo Obrigatórias'!$B$11:$O$40,BI$10,FALSE)</f>
        <v>0</v>
      </c>
      <c r="BN29" s="23">
        <f t="shared" si="7"/>
        <v>0</v>
      </c>
      <c r="BO29" s="21">
        <f>VLOOKUP($B29,'Fontes Tesouro'!$B$11:$O$40,BO$10,FALSE)</f>
        <v>0</v>
      </c>
      <c r="BP29" s="22">
        <f>VLOOKUP($B29,'Fontes Próprias'!$B$11:$O$40,BP$10,FALSE)</f>
        <v>0</v>
      </c>
      <c r="BQ29" s="22">
        <f>VLOOKUP($B29,PAC!$B$11:$O$40,BQ$10,FALSE)</f>
        <v>0</v>
      </c>
      <c r="BR29" s="22"/>
      <c r="BS29" s="22"/>
      <c r="BT29" s="22">
        <f>VLOOKUP($B29,'Fluxo Obrigatórias'!$B$11:$O$40,BP$10,FALSE)</f>
        <v>0</v>
      </c>
      <c r="BU29" s="23">
        <f t="shared" si="8"/>
        <v>0</v>
      </c>
      <c r="BV29" s="21">
        <f>VLOOKUP($B29,'Fontes Tesouro'!$B$11:$O$40,BV$10,FALSE)</f>
        <v>498311</v>
      </c>
      <c r="BW29" s="22">
        <f>VLOOKUP($B29,'Fontes Próprias'!$B$11:$O$40,BW$10,FALSE)</f>
        <v>0</v>
      </c>
      <c r="BX29" s="22">
        <f>VLOOKUP($B29,PAC!$B$11:$O$40,BX$10,FALSE)</f>
        <v>73282</v>
      </c>
      <c r="BY29" s="22"/>
      <c r="BZ29" s="22"/>
      <c r="CA29" s="22">
        <f>VLOOKUP($B29,'Fluxo Obrigatórias'!$B$11:$O$40,BW$10,FALSE)</f>
        <v>4281</v>
      </c>
      <c r="CB29" s="23">
        <f t="shared" si="9"/>
        <v>575874</v>
      </c>
      <c r="CC29" s="21">
        <f>VLOOKUP($B29,'Fontes Tesouro'!$B$11:$O$40,CC$10,FALSE)</f>
        <v>547273</v>
      </c>
      <c r="CD29" s="22">
        <f>VLOOKUP($B29,'Fontes Próprias'!$B$11:$O$40,CD$10,FALSE)</f>
        <v>0</v>
      </c>
      <c r="CE29" s="22">
        <f>VLOOKUP($B29,PAC!$B$11:$O$40,CE$10,FALSE)</f>
        <v>103664</v>
      </c>
      <c r="CF29" s="22"/>
      <c r="CG29" s="22"/>
      <c r="CH29" s="22">
        <f>VLOOKUP($B29,'Fluxo Obrigatórias'!$B$11:$O$40,CD$10,FALSE)</f>
        <v>4613</v>
      </c>
      <c r="CI29" s="22">
        <f t="shared" si="10"/>
        <v>655550</v>
      </c>
      <c r="CJ29" s="5"/>
      <c r="CK29" s="14"/>
    </row>
    <row r="30" spans="1:89" s="14" customFormat="1" x14ac:dyDescent="0.25">
      <c r="A30" s="11"/>
      <c r="B30" s="62">
        <v>52000</v>
      </c>
      <c r="C30" s="64" t="s">
        <v>42</v>
      </c>
      <c r="D30" s="24"/>
      <c r="E30" s="25"/>
      <c r="F30" s="25"/>
      <c r="G30" s="25"/>
      <c r="H30" s="25"/>
      <c r="I30" s="25"/>
      <c r="J30" s="26"/>
      <c r="K30" s="24">
        <f>VLOOKUP($B30,'Fontes Tesouro'!$B$11:$O$40,K$10,FALSE)</f>
        <v>0</v>
      </c>
      <c r="L30" s="25">
        <f>VLOOKUP($B30,'Fontes Próprias'!$B$11:$O$40,L$10,FALSE)</f>
        <v>0</v>
      </c>
      <c r="M30" s="25">
        <f>VLOOKUP($B30,PAC!$B$11:$O$40,M$10,FALSE)</f>
        <v>0</v>
      </c>
      <c r="N30" s="25"/>
      <c r="O30" s="25"/>
      <c r="P30" s="25">
        <f>VLOOKUP($B30,'Fluxo Obrigatórias'!$B$11:$O$40,L$10,FALSE)</f>
        <v>0</v>
      </c>
      <c r="Q30" s="25">
        <f t="shared" si="0"/>
        <v>0</v>
      </c>
      <c r="R30" s="24">
        <f>VLOOKUP($B30,'Fontes Tesouro'!$B$11:$O$40,R$10,FALSE)</f>
        <v>0</v>
      </c>
      <c r="S30" s="25">
        <f>VLOOKUP($B30,'Fontes Próprias'!$B$11:$O$40,S$10,FALSE)</f>
        <v>0</v>
      </c>
      <c r="T30" s="25">
        <f>VLOOKUP($B30,PAC!$B$11:$O$40,T$10,FALSE)</f>
        <v>0</v>
      </c>
      <c r="U30" s="25"/>
      <c r="V30" s="25"/>
      <c r="W30" s="25">
        <f>VLOOKUP($B30,'Fluxo Obrigatórias'!$B$11:$O$40,S$10,FALSE)</f>
        <v>0</v>
      </c>
      <c r="X30" s="26">
        <f t="shared" si="1"/>
        <v>0</v>
      </c>
      <c r="Y30" s="24">
        <f>VLOOKUP($B30,'Fontes Tesouro'!$B$11:$O$40,Y$10,FALSE)</f>
        <v>0</v>
      </c>
      <c r="Z30" s="25">
        <f>VLOOKUP($B30,'Fontes Próprias'!$B$11:$O$40,Z$10,FALSE)</f>
        <v>0</v>
      </c>
      <c r="AA30" s="25">
        <f>VLOOKUP($B30,PAC!$B$11:$O$40,AA$10,FALSE)</f>
        <v>0</v>
      </c>
      <c r="AB30" s="25"/>
      <c r="AC30" s="25"/>
      <c r="AD30" s="25">
        <f>VLOOKUP($B30,'Fluxo Obrigatórias'!$B$11:$O$40,Z$10,FALSE)</f>
        <v>0</v>
      </c>
      <c r="AE30" s="26">
        <f t="shared" si="2"/>
        <v>0</v>
      </c>
      <c r="AF30" s="24">
        <f>VLOOKUP($B30,'Fontes Tesouro'!$B$11:$O$40,AF$10,FALSE)</f>
        <v>0</v>
      </c>
      <c r="AG30" s="25">
        <f>VLOOKUP($B30,'Fontes Próprias'!$B$11:$O$40,AG$10,FALSE)</f>
        <v>0</v>
      </c>
      <c r="AH30" s="25">
        <f>VLOOKUP($B30,PAC!$B$11:$O$40,AH$10,FALSE)</f>
        <v>0</v>
      </c>
      <c r="AI30" s="25"/>
      <c r="AJ30" s="25"/>
      <c r="AK30" s="25">
        <f>VLOOKUP($B30,'Fluxo Obrigatórias'!$B$11:$O$40,AG$10,FALSE)</f>
        <v>0</v>
      </c>
      <c r="AL30" s="26">
        <f t="shared" si="3"/>
        <v>0</v>
      </c>
      <c r="AM30" s="24">
        <f>VLOOKUP($B30,'Fontes Tesouro'!$B$11:$O$40,AM$10,FALSE)</f>
        <v>0</v>
      </c>
      <c r="AN30" s="25">
        <f>VLOOKUP($B30,'Fontes Próprias'!$B$11:$O$40,AN$10,FALSE)</f>
        <v>0</v>
      </c>
      <c r="AO30" s="25">
        <f>VLOOKUP($B30,PAC!$B$11:$O$40,AO$10,FALSE)</f>
        <v>0</v>
      </c>
      <c r="AP30" s="25"/>
      <c r="AQ30" s="25"/>
      <c r="AR30" s="25">
        <f>VLOOKUP($B30,'Fluxo Obrigatórias'!$B$11:$O$40,AN$10,FALSE)</f>
        <v>0</v>
      </c>
      <c r="AS30" s="26">
        <f t="shared" si="4"/>
        <v>0</v>
      </c>
      <c r="AT30" s="24">
        <f>VLOOKUP($B30,'Fontes Tesouro'!$B$11:$O$40,AT$10,FALSE)</f>
        <v>0</v>
      </c>
      <c r="AU30" s="25">
        <f>VLOOKUP($B30,'Fontes Próprias'!$B$11:$O$40,AU$10,FALSE)</f>
        <v>0</v>
      </c>
      <c r="AV30" s="25">
        <f>VLOOKUP($B30,PAC!$B$11:$O$40,AV$10,FALSE)</f>
        <v>0</v>
      </c>
      <c r="AW30" s="25"/>
      <c r="AX30" s="25"/>
      <c r="AY30" s="25">
        <f>VLOOKUP($B30,'Fluxo Obrigatórias'!$B$11:$O$40,AU$10,FALSE)</f>
        <v>0</v>
      </c>
      <c r="AZ30" s="26">
        <f t="shared" si="5"/>
        <v>0</v>
      </c>
      <c r="BA30" s="24">
        <f>VLOOKUP($B30,'Fontes Tesouro'!$B$11:$O$40,BA$10,FALSE)</f>
        <v>0</v>
      </c>
      <c r="BB30" s="25">
        <f>VLOOKUP($B30,'Fontes Próprias'!$B$11:$O$40,BB$10,FALSE)</f>
        <v>0</v>
      </c>
      <c r="BC30" s="25">
        <f>VLOOKUP($B30,PAC!$B$11:$O$40,BC$10,FALSE)</f>
        <v>0</v>
      </c>
      <c r="BD30" s="25"/>
      <c r="BE30" s="25"/>
      <c r="BF30" s="25">
        <f>VLOOKUP($B30,'Fluxo Obrigatórias'!$B$11:$O$40,BB$10,FALSE)</f>
        <v>0</v>
      </c>
      <c r="BG30" s="26">
        <f t="shared" si="6"/>
        <v>0</v>
      </c>
      <c r="BH30" s="24">
        <f>VLOOKUP($B30,'Fontes Tesouro'!$B$11:$O$40,BH$10,FALSE)</f>
        <v>0</v>
      </c>
      <c r="BI30" s="25">
        <f>VLOOKUP($B30,'Fontes Próprias'!$B$11:$O$40,BI$10,FALSE)</f>
        <v>0</v>
      </c>
      <c r="BJ30" s="25">
        <f>VLOOKUP($B30,PAC!$B$11:$O$40,BJ$10,FALSE)</f>
        <v>0</v>
      </c>
      <c r="BK30" s="25"/>
      <c r="BL30" s="25"/>
      <c r="BM30" s="25">
        <f>VLOOKUP($B30,'Fluxo Obrigatórias'!$B$11:$O$40,BI$10,FALSE)</f>
        <v>0</v>
      </c>
      <c r="BN30" s="26">
        <f t="shared" si="7"/>
        <v>0</v>
      </c>
      <c r="BO30" s="24">
        <f>VLOOKUP($B30,'Fontes Tesouro'!$B$11:$O$40,BO$10,FALSE)</f>
        <v>0</v>
      </c>
      <c r="BP30" s="25">
        <f>VLOOKUP($B30,'Fontes Próprias'!$B$11:$O$40,BP$10,FALSE)</f>
        <v>0</v>
      </c>
      <c r="BQ30" s="25">
        <f>VLOOKUP($B30,PAC!$B$11:$O$40,BQ$10,FALSE)</f>
        <v>0</v>
      </c>
      <c r="BR30" s="25"/>
      <c r="BS30" s="25"/>
      <c r="BT30" s="25">
        <f>VLOOKUP($B30,'Fluxo Obrigatórias'!$B$11:$O$40,BP$10,FALSE)</f>
        <v>0</v>
      </c>
      <c r="BU30" s="26">
        <f t="shared" si="8"/>
        <v>0</v>
      </c>
      <c r="BV30" s="24">
        <f>VLOOKUP($B30,'Fontes Tesouro'!$B$11:$O$40,BV$10,FALSE)</f>
        <v>5570347</v>
      </c>
      <c r="BW30" s="25">
        <f>VLOOKUP($B30,'Fontes Próprias'!$B$11:$O$40,BW$10,FALSE)</f>
        <v>1837751</v>
      </c>
      <c r="BX30" s="25">
        <f>VLOOKUP($B30,PAC!$B$11:$O$40,BX$10,FALSE)</f>
        <v>4069915</v>
      </c>
      <c r="BY30" s="25"/>
      <c r="BZ30" s="25"/>
      <c r="CA30" s="25">
        <f>VLOOKUP($B30,'Fluxo Obrigatórias'!$B$11:$O$40,BW$10,FALSE)</f>
        <v>8145767</v>
      </c>
      <c r="CB30" s="26">
        <f t="shared" si="9"/>
        <v>19623780</v>
      </c>
      <c r="CC30" s="24">
        <f>VLOOKUP($B30,'Fontes Tesouro'!$B$11:$O$40,CC$10,FALSE)</f>
        <v>7548345</v>
      </c>
      <c r="CD30" s="25">
        <f>VLOOKUP($B30,'Fontes Próprias'!$B$11:$O$40,CD$10,FALSE)</f>
        <v>2187770</v>
      </c>
      <c r="CE30" s="25">
        <f>VLOOKUP($B30,PAC!$B$11:$O$40,CE$10,FALSE)</f>
        <v>5332468</v>
      </c>
      <c r="CF30" s="25"/>
      <c r="CG30" s="25"/>
      <c r="CH30" s="25">
        <f>VLOOKUP($B30,'Fluxo Obrigatórias'!$B$11:$O$40,CD$10,FALSE)</f>
        <v>9126790</v>
      </c>
      <c r="CI30" s="25">
        <f t="shared" si="10"/>
        <v>24195373</v>
      </c>
      <c r="CJ30" s="11"/>
      <c r="CK30" s="8"/>
    </row>
    <row r="31" spans="1:89" s="8" customFormat="1" x14ac:dyDescent="0.25">
      <c r="A31" s="5"/>
      <c r="B31" s="61">
        <v>53000</v>
      </c>
      <c r="C31" s="63" t="s">
        <v>43</v>
      </c>
      <c r="D31" s="21"/>
      <c r="E31" s="22"/>
      <c r="F31" s="22"/>
      <c r="G31" s="22"/>
      <c r="H31" s="22"/>
      <c r="I31" s="22"/>
      <c r="J31" s="23"/>
      <c r="K31" s="21">
        <f>VLOOKUP($B31,'Fontes Tesouro'!$B$11:$O$40,K$10,FALSE)</f>
        <v>0</v>
      </c>
      <c r="L31" s="22">
        <f>VLOOKUP($B31,'Fontes Próprias'!$B$11:$O$40,L$10,FALSE)</f>
        <v>0</v>
      </c>
      <c r="M31" s="22">
        <f>VLOOKUP($B31,PAC!$B$11:$O$40,M$10,FALSE)</f>
        <v>0</v>
      </c>
      <c r="N31" s="22"/>
      <c r="O31" s="22"/>
      <c r="P31" s="22">
        <f>VLOOKUP($B31,'Fluxo Obrigatórias'!$B$11:$O$40,L$10,FALSE)</f>
        <v>0</v>
      </c>
      <c r="Q31" s="22">
        <f t="shared" si="0"/>
        <v>0</v>
      </c>
      <c r="R31" s="21">
        <f>VLOOKUP($B31,'Fontes Tesouro'!$B$11:$O$40,R$10,FALSE)</f>
        <v>0</v>
      </c>
      <c r="S31" s="22">
        <f>VLOOKUP($B31,'Fontes Próprias'!$B$11:$O$40,S$10,FALSE)</f>
        <v>0</v>
      </c>
      <c r="T31" s="22">
        <f>VLOOKUP($B31,PAC!$B$11:$O$40,T$10,FALSE)</f>
        <v>0</v>
      </c>
      <c r="U31" s="22"/>
      <c r="V31" s="22"/>
      <c r="W31" s="22">
        <f>VLOOKUP($B31,'Fluxo Obrigatórias'!$B$11:$O$40,S$10,FALSE)</f>
        <v>0</v>
      </c>
      <c r="X31" s="23">
        <f t="shared" si="1"/>
        <v>0</v>
      </c>
      <c r="Y31" s="21">
        <f>VLOOKUP($B31,'Fontes Tesouro'!$B$11:$O$40,Y$10,FALSE)</f>
        <v>0</v>
      </c>
      <c r="Z31" s="22">
        <f>VLOOKUP($B31,'Fontes Próprias'!$B$11:$O$40,Z$10,FALSE)</f>
        <v>0</v>
      </c>
      <c r="AA31" s="22">
        <f>VLOOKUP($B31,PAC!$B$11:$O$40,AA$10,FALSE)</f>
        <v>0</v>
      </c>
      <c r="AB31" s="22"/>
      <c r="AC31" s="22"/>
      <c r="AD31" s="22">
        <f>VLOOKUP($B31,'Fluxo Obrigatórias'!$B$11:$O$40,Z$10,FALSE)</f>
        <v>0</v>
      </c>
      <c r="AE31" s="23">
        <f t="shared" si="2"/>
        <v>0</v>
      </c>
      <c r="AF31" s="21">
        <f>VLOOKUP($B31,'Fontes Tesouro'!$B$11:$O$40,AF$10,FALSE)</f>
        <v>0</v>
      </c>
      <c r="AG31" s="22">
        <f>VLOOKUP($B31,'Fontes Próprias'!$B$11:$O$40,AG$10,FALSE)</f>
        <v>0</v>
      </c>
      <c r="AH31" s="22">
        <f>VLOOKUP($B31,PAC!$B$11:$O$40,AH$10,FALSE)</f>
        <v>0</v>
      </c>
      <c r="AI31" s="22"/>
      <c r="AJ31" s="22"/>
      <c r="AK31" s="22">
        <f>VLOOKUP($B31,'Fluxo Obrigatórias'!$B$11:$O$40,AG$10,FALSE)</f>
        <v>0</v>
      </c>
      <c r="AL31" s="23">
        <f t="shared" si="3"/>
        <v>0</v>
      </c>
      <c r="AM31" s="21">
        <f>VLOOKUP($B31,'Fontes Tesouro'!$B$11:$O$40,AM$10,FALSE)</f>
        <v>0</v>
      </c>
      <c r="AN31" s="22">
        <f>VLOOKUP($B31,'Fontes Próprias'!$B$11:$O$40,AN$10,FALSE)</f>
        <v>0</v>
      </c>
      <c r="AO31" s="22">
        <f>VLOOKUP($B31,PAC!$B$11:$O$40,AO$10,FALSE)</f>
        <v>0</v>
      </c>
      <c r="AP31" s="22"/>
      <c r="AQ31" s="22"/>
      <c r="AR31" s="22">
        <f>VLOOKUP($B31,'Fluxo Obrigatórias'!$B$11:$O$40,AN$10,FALSE)</f>
        <v>0</v>
      </c>
      <c r="AS31" s="23">
        <f t="shared" si="4"/>
        <v>0</v>
      </c>
      <c r="AT31" s="21">
        <f>VLOOKUP($B31,'Fontes Tesouro'!$B$11:$O$40,AT$10,FALSE)</f>
        <v>0</v>
      </c>
      <c r="AU31" s="22">
        <f>VLOOKUP($B31,'Fontes Próprias'!$B$11:$O$40,AU$10,FALSE)</f>
        <v>0</v>
      </c>
      <c r="AV31" s="22">
        <f>VLOOKUP($B31,PAC!$B$11:$O$40,AV$10,FALSE)</f>
        <v>0</v>
      </c>
      <c r="AW31" s="22"/>
      <c r="AX31" s="22"/>
      <c r="AY31" s="22">
        <f>VLOOKUP($B31,'Fluxo Obrigatórias'!$B$11:$O$40,AU$10,FALSE)</f>
        <v>0</v>
      </c>
      <c r="AZ31" s="23">
        <f t="shared" si="5"/>
        <v>0</v>
      </c>
      <c r="BA31" s="21">
        <f>VLOOKUP($B31,'Fontes Tesouro'!$B$11:$O$40,BA$10,FALSE)</f>
        <v>0</v>
      </c>
      <c r="BB31" s="22">
        <f>VLOOKUP($B31,'Fontes Próprias'!$B$11:$O$40,BB$10,FALSE)</f>
        <v>0</v>
      </c>
      <c r="BC31" s="22">
        <f>VLOOKUP($B31,PAC!$B$11:$O$40,BC$10,FALSE)</f>
        <v>0</v>
      </c>
      <c r="BD31" s="22"/>
      <c r="BE31" s="22"/>
      <c r="BF31" s="22">
        <f>VLOOKUP($B31,'Fluxo Obrigatórias'!$B$11:$O$40,BB$10,FALSE)</f>
        <v>0</v>
      </c>
      <c r="BG31" s="23">
        <f t="shared" si="6"/>
        <v>0</v>
      </c>
      <c r="BH31" s="21">
        <f>VLOOKUP($B31,'Fontes Tesouro'!$B$11:$O$40,BH$10,FALSE)</f>
        <v>0</v>
      </c>
      <c r="BI31" s="22">
        <f>VLOOKUP($B31,'Fontes Próprias'!$B$11:$O$40,BI$10,FALSE)</f>
        <v>0</v>
      </c>
      <c r="BJ31" s="22">
        <f>VLOOKUP($B31,PAC!$B$11:$O$40,BJ$10,FALSE)</f>
        <v>0</v>
      </c>
      <c r="BK31" s="22"/>
      <c r="BL31" s="22"/>
      <c r="BM31" s="22">
        <f>VLOOKUP($B31,'Fluxo Obrigatórias'!$B$11:$O$40,BI$10,FALSE)</f>
        <v>0</v>
      </c>
      <c r="BN31" s="23">
        <f t="shared" si="7"/>
        <v>0</v>
      </c>
      <c r="BO31" s="21">
        <f>VLOOKUP($B31,'Fontes Tesouro'!$B$11:$O$40,BO$10,FALSE)</f>
        <v>0</v>
      </c>
      <c r="BP31" s="22">
        <f>VLOOKUP($B31,'Fontes Próprias'!$B$11:$O$40,BP$10,FALSE)</f>
        <v>0</v>
      </c>
      <c r="BQ31" s="22">
        <f>VLOOKUP($B31,PAC!$B$11:$O$40,BQ$10,FALSE)</f>
        <v>0</v>
      </c>
      <c r="BR31" s="22"/>
      <c r="BS31" s="22"/>
      <c r="BT31" s="22">
        <f>VLOOKUP($B31,'Fluxo Obrigatórias'!$B$11:$O$40,BP$10,FALSE)</f>
        <v>0</v>
      </c>
      <c r="BU31" s="23">
        <f t="shared" si="8"/>
        <v>0</v>
      </c>
      <c r="BV31" s="21">
        <f>VLOOKUP($B31,'Fontes Tesouro'!$B$11:$O$40,BV$10,FALSE)</f>
        <v>1819753</v>
      </c>
      <c r="BW31" s="22">
        <f>VLOOKUP($B31,'Fontes Próprias'!$B$11:$O$40,BW$10,FALSE)</f>
        <v>28946</v>
      </c>
      <c r="BX31" s="22">
        <f>VLOOKUP($B31,PAC!$B$11:$O$40,BX$10,FALSE)</f>
        <v>1873737</v>
      </c>
      <c r="BY31" s="22"/>
      <c r="BZ31" s="22"/>
      <c r="CA31" s="22">
        <f>VLOOKUP($B31,'Fluxo Obrigatórias'!$B$11:$O$40,BW$10,FALSE)</f>
        <v>56595</v>
      </c>
      <c r="CB31" s="23">
        <f t="shared" si="9"/>
        <v>3779031</v>
      </c>
      <c r="CC31" s="21">
        <f>VLOOKUP($B31,'Fontes Tesouro'!$B$11:$O$40,CC$10,FALSE)</f>
        <v>1862907</v>
      </c>
      <c r="CD31" s="22">
        <f>VLOOKUP($B31,'Fontes Próprias'!$B$11:$O$40,CD$10,FALSE)</f>
        <v>32288</v>
      </c>
      <c r="CE31" s="22">
        <f>VLOOKUP($B31,PAC!$B$11:$O$40,CE$10,FALSE)</f>
        <v>2393737</v>
      </c>
      <c r="CF31" s="22"/>
      <c r="CG31" s="22"/>
      <c r="CH31" s="22">
        <f>VLOOKUP($B31,'Fluxo Obrigatórias'!$B$11:$O$40,CD$10,FALSE)</f>
        <v>63471</v>
      </c>
      <c r="CI31" s="22">
        <f t="shared" si="10"/>
        <v>4352403</v>
      </c>
      <c r="CJ31" s="5"/>
      <c r="CK31" s="14"/>
    </row>
    <row r="32" spans="1:89" s="14" customFormat="1" x14ac:dyDescent="0.25">
      <c r="A32" s="11"/>
      <c r="B32" s="62">
        <v>54000</v>
      </c>
      <c r="C32" s="64" t="s">
        <v>44</v>
      </c>
      <c r="D32" s="24"/>
      <c r="E32" s="25"/>
      <c r="F32" s="25"/>
      <c r="G32" s="25"/>
      <c r="H32" s="25"/>
      <c r="I32" s="25"/>
      <c r="J32" s="26"/>
      <c r="K32" s="24">
        <f>VLOOKUP($B32,'Fontes Tesouro'!$B$11:$O$40,K$10,FALSE)</f>
        <v>0</v>
      </c>
      <c r="L32" s="25">
        <f>VLOOKUP($B32,'Fontes Próprias'!$B$11:$O$40,L$10,FALSE)</f>
        <v>0</v>
      </c>
      <c r="M32" s="25">
        <f>VLOOKUP($B32,PAC!$B$11:$O$40,M$10,FALSE)</f>
        <v>0</v>
      </c>
      <c r="N32" s="25"/>
      <c r="O32" s="25"/>
      <c r="P32" s="25">
        <f>VLOOKUP($B32,'Fluxo Obrigatórias'!$B$11:$O$40,L$10,FALSE)</f>
        <v>0</v>
      </c>
      <c r="Q32" s="25">
        <f t="shared" si="0"/>
        <v>0</v>
      </c>
      <c r="R32" s="24">
        <f>VLOOKUP($B32,'Fontes Tesouro'!$B$11:$O$40,R$10,FALSE)</f>
        <v>0</v>
      </c>
      <c r="S32" s="25">
        <f>VLOOKUP($B32,'Fontes Próprias'!$B$11:$O$40,S$10,FALSE)</f>
        <v>0</v>
      </c>
      <c r="T32" s="25">
        <f>VLOOKUP($B32,PAC!$B$11:$O$40,T$10,FALSE)</f>
        <v>0</v>
      </c>
      <c r="U32" s="25"/>
      <c r="V32" s="25"/>
      <c r="W32" s="25">
        <f>VLOOKUP($B32,'Fluxo Obrigatórias'!$B$11:$O$40,S$10,FALSE)</f>
        <v>0</v>
      </c>
      <c r="X32" s="26">
        <f t="shared" si="1"/>
        <v>0</v>
      </c>
      <c r="Y32" s="24">
        <f>VLOOKUP($B32,'Fontes Tesouro'!$B$11:$O$40,Y$10,FALSE)</f>
        <v>0</v>
      </c>
      <c r="Z32" s="25">
        <f>VLOOKUP($B32,'Fontes Próprias'!$B$11:$O$40,Z$10,FALSE)</f>
        <v>0</v>
      </c>
      <c r="AA32" s="25">
        <f>VLOOKUP($B32,PAC!$B$11:$O$40,AA$10,FALSE)</f>
        <v>0</v>
      </c>
      <c r="AB32" s="25"/>
      <c r="AC32" s="25"/>
      <c r="AD32" s="25">
        <f>VLOOKUP($B32,'Fluxo Obrigatórias'!$B$11:$O$40,Z$10,FALSE)</f>
        <v>0</v>
      </c>
      <c r="AE32" s="26">
        <f t="shared" si="2"/>
        <v>0</v>
      </c>
      <c r="AF32" s="24">
        <f>VLOOKUP($B32,'Fontes Tesouro'!$B$11:$O$40,AF$10,FALSE)</f>
        <v>0</v>
      </c>
      <c r="AG32" s="25">
        <f>VLOOKUP($B32,'Fontes Próprias'!$B$11:$O$40,AG$10,FALSE)</f>
        <v>0</v>
      </c>
      <c r="AH32" s="25">
        <f>VLOOKUP($B32,PAC!$B$11:$O$40,AH$10,FALSE)</f>
        <v>0</v>
      </c>
      <c r="AI32" s="25"/>
      <c r="AJ32" s="25"/>
      <c r="AK32" s="25">
        <f>VLOOKUP($B32,'Fluxo Obrigatórias'!$B$11:$O$40,AG$10,FALSE)</f>
        <v>0</v>
      </c>
      <c r="AL32" s="26">
        <f t="shared" si="3"/>
        <v>0</v>
      </c>
      <c r="AM32" s="24">
        <f>VLOOKUP($B32,'Fontes Tesouro'!$B$11:$O$40,AM$10,FALSE)</f>
        <v>0</v>
      </c>
      <c r="AN32" s="25">
        <f>VLOOKUP($B32,'Fontes Próprias'!$B$11:$O$40,AN$10,FALSE)</f>
        <v>0</v>
      </c>
      <c r="AO32" s="25">
        <f>VLOOKUP($B32,PAC!$B$11:$O$40,AO$10,FALSE)</f>
        <v>0</v>
      </c>
      <c r="AP32" s="25"/>
      <c r="AQ32" s="25"/>
      <c r="AR32" s="25">
        <f>VLOOKUP($B32,'Fluxo Obrigatórias'!$B$11:$O$40,AN$10,FALSE)</f>
        <v>0</v>
      </c>
      <c r="AS32" s="26">
        <f t="shared" si="4"/>
        <v>0</v>
      </c>
      <c r="AT32" s="24">
        <f>VLOOKUP($B32,'Fontes Tesouro'!$B$11:$O$40,AT$10,FALSE)</f>
        <v>0</v>
      </c>
      <c r="AU32" s="25">
        <f>VLOOKUP($B32,'Fontes Próprias'!$B$11:$O$40,AU$10,FALSE)</f>
        <v>0</v>
      </c>
      <c r="AV32" s="25">
        <f>VLOOKUP($B32,PAC!$B$11:$O$40,AV$10,FALSE)</f>
        <v>0</v>
      </c>
      <c r="AW32" s="25"/>
      <c r="AX32" s="25"/>
      <c r="AY32" s="25">
        <f>VLOOKUP($B32,'Fluxo Obrigatórias'!$B$11:$O$40,AU$10,FALSE)</f>
        <v>0</v>
      </c>
      <c r="AZ32" s="26">
        <f t="shared" si="5"/>
        <v>0</v>
      </c>
      <c r="BA32" s="24">
        <f>VLOOKUP($B32,'Fontes Tesouro'!$B$11:$O$40,BA$10,FALSE)</f>
        <v>0</v>
      </c>
      <c r="BB32" s="25">
        <f>VLOOKUP($B32,'Fontes Próprias'!$B$11:$O$40,BB$10,FALSE)</f>
        <v>0</v>
      </c>
      <c r="BC32" s="25">
        <f>VLOOKUP($B32,PAC!$B$11:$O$40,BC$10,FALSE)</f>
        <v>0</v>
      </c>
      <c r="BD32" s="25"/>
      <c r="BE32" s="25"/>
      <c r="BF32" s="25">
        <f>VLOOKUP($B32,'Fluxo Obrigatórias'!$B$11:$O$40,BB$10,FALSE)</f>
        <v>0</v>
      </c>
      <c r="BG32" s="26">
        <f t="shared" si="6"/>
        <v>0</v>
      </c>
      <c r="BH32" s="24">
        <f>VLOOKUP($B32,'Fontes Tesouro'!$B$11:$O$40,BH$10,FALSE)</f>
        <v>0</v>
      </c>
      <c r="BI32" s="25">
        <f>VLOOKUP($B32,'Fontes Próprias'!$B$11:$O$40,BI$10,FALSE)</f>
        <v>0</v>
      </c>
      <c r="BJ32" s="25">
        <f>VLOOKUP($B32,PAC!$B$11:$O$40,BJ$10,FALSE)</f>
        <v>0</v>
      </c>
      <c r="BK32" s="25"/>
      <c r="BL32" s="25"/>
      <c r="BM32" s="25">
        <f>VLOOKUP($B32,'Fluxo Obrigatórias'!$B$11:$O$40,BI$10,FALSE)</f>
        <v>0</v>
      </c>
      <c r="BN32" s="26">
        <f t="shared" si="7"/>
        <v>0</v>
      </c>
      <c r="BO32" s="24">
        <f>VLOOKUP($B32,'Fontes Tesouro'!$B$11:$O$40,BO$10,FALSE)</f>
        <v>0</v>
      </c>
      <c r="BP32" s="25">
        <f>VLOOKUP($B32,'Fontes Próprias'!$B$11:$O$40,BP$10,FALSE)</f>
        <v>0</v>
      </c>
      <c r="BQ32" s="25">
        <f>VLOOKUP($B32,PAC!$B$11:$O$40,BQ$10,FALSE)</f>
        <v>0</v>
      </c>
      <c r="BR32" s="25"/>
      <c r="BS32" s="25"/>
      <c r="BT32" s="25">
        <f>VLOOKUP($B32,'Fluxo Obrigatórias'!$B$11:$O$40,BP$10,FALSE)</f>
        <v>0</v>
      </c>
      <c r="BU32" s="26">
        <f t="shared" si="8"/>
        <v>0</v>
      </c>
      <c r="BV32" s="24">
        <f>VLOOKUP($B32,'Fontes Tesouro'!$B$11:$O$40,BV$10,FALSE)</f>
        <v>377999</v>
      </c>
      <c r="BW32" s="25">
        <f>VLOOKUP($B32,'Fontes Próprias'!$B$11:$O$40,BW$10,FALSE)</f>
        <v>486</v>
      </c>
      <c r="BX32" s="25">
        <f>VLOOKUP($B32,PAC!$B$11:$O$40,BX$10,FALSE)</f>
        <v>86136</v>
      </c>
      <c r="BY32" s="25"/>
      <c r="BZ32" s="25"/>
      <c r="CA32" s="25">
        <f>VLOOKUP($B32,'Fluxo Obrigatórias'!$B$11:$O$40,BW$10,FALSE)</f>
        <v>3928</v>
      </c>
      <c r="CB32" s="26">
        <f t="shared" si="9"/>
        <v>468549</v>
      </c>
      <c r="CC32" s="24">
        <f>VLOOKUP($B32,'Fontes Tesouro'!$B$11:$O$40,CC$10,FALSE)</f>
        <v>402916</v>
      </c>
      <c r="CD32" s="25">
        <f>VLOOKUP($B32,'Fontes Próprias'!$B$11:$O$40,CD$10,FALSE)</f>
        <v>540</v>
      </c>
      <c r="CE32" s="25">
        <f>VLOOKUP($B32,PAC!$B$11:$O$40,CE$10,FALSE)</f>
        <v>105000</v>
      </c>
      <c r="CF32" s="25"/>
      <c r="CG32" s="25"/>
      <c r="CH32" s="25">
        <f>VLOOKUP($B32,'Fluxo Obrigatórias'!$B$11:$O$40,CD$10,FALSE)</f>
        <v>4316</v>
      </c>
      <c r="CI32" s="25">
        <f t="shared" si="10"/>
        <v>512772</v>
      </c>
      <c r="CJ32" s="11"/>
      <c r="CK32" s="8"/>
    </row>
    <row r="33" spans="1:89" x14ac:dyDescent="0.25">
      <c r="B33" s="61">
        <v>55000</v>
      </c>
      <c r="C33" s="63" t="s">
        <v>45</v>
      </c>
      <c r="D33" s="21"/>
      <c r="E33" s="22"/>
      <c r="F33" s="22"/>
      <c r="G33" s="22"/>
      <c r="H33" s="22"/>
      <c r="I33" s="22"/>
      <c r="J33" s="23"/>
      <c r="K33" s="21">
        <f>VLOOKUP($B33,'Fontes Tesouro'!$B$11:$O$40,K$10,FALSE)</f>
        <v>0</v>
      </c>
      <c r="L33" s="22">
        <f>VLOOKUP($B33,'Fontes Próprias'!$B$11:$O$40,L$10,FALSE)</f>
        <v>0</v>
      </c>
      <c r="M33" s="22">
        <f>VLOOKUP($B33,PAC!$B$11:$O$40,M$10,FALSE)</f>
        <v>0</v>
      </c>
      <c r="N33" s="22"/>
      <c r="O33" s="22"/>
      <c r="P33" s="22">
        <f>VLOOKUP($B33,'Fluxo Obrigatórias'!$B$11:$O$40,L$10,FALSE)</f>
        <v>0</v>
      </c>
      <c r="Q33" s="22">
        <f t="shared" si="0"/>
        <v>0</v>
      </c>
      <c r="R33" s="21">
        <f>VLOOKUP($B33,'Fontes Tesouro'!$B$11:$O$40,R$10,FALSE)</f>
        <v>0</v>
      </c>
      <c r="S33" s="22">
        <f>VLOOKUP($B33,'Fontes Próprias'!$B$11:$O$40,S$10,FALSE)</f>
        <v>0</v>
      </c>
      <c r="T33" s="22">
        <f>VLOOKUP($B33,PAC!$B$11:$O$40,T$10,FALSE)</f>
        <v>0</v>
      </c>
      <c r="U33" s="22"/>
      <c r="V33" s="22"/>
      <c r="W33" s="22">
        <f>VLOOKUP($B33,'Fluxo Obrigatórias'!$B$11:$O$40,S$10,FALSE)</f>
        <v>0</v>
      </c>
      <c r="X33" s="23">
        <f t="shared" si="1"/>
        <v>0</v>
      </c>
      <c r="Y33" s="21">
        <f>VLOOKUP($B33,'Fontes Tesouro'!$B$11:$O$40,Y$10,FALSE)</f>
        <v>0</v>
      </c>
      <c r="Z33" s="22">
        <f>VLOOKUP($B33,'Fontes Próprias'!$B$11:$O$40,Z$10,FALSE)</f>
        <v>0</v>
      </c>
      <c r="AA33" s="22">
        <f>VLOOKUP($B33,PAC!$B$11:$O$40,AA$10,FALSE)</f>
        <v>0</v>
      </c>
      <c r="AB33" s="22"/>
      <c r="AC33" s="22"/>
      <c r="AD33" s="22">
        <f>VLOOKUP($B33,'Fluxo Obrigatórias'!$B$11:$O$40,Z$10,FALSE)</f>
        <v>0</v>
      </c>
      <c r="AE33" s="23">
        <f t="shared" si="2"/>
        <v>0</v>
      </c>
      <c r="AF33" s="21">
        <f>VLOOKUP($B33,'Fontes Tesouro'!$B$11:$O$40,AF$10,FALSE)</f>
        <v>0</v>
      </c>
      <c r="AG33" s="22">
        <f>VLOOKUP($B33,'Fontes Próprias'!$B$11:$O$40,AG$10,FALSE)</f>
        <v>0</v>
      </c>
      <c r="AH33" s="22">
        <f>VLOOKUP($B33,PAC!$B$11:$O$40,AH$10,FALSE)</f>
        <v>0</v>
      </c>
      <c r="AI33" s="22"/>
      <c r="AJ33" s="22"/>
      <c r="AK33" s="22">
        <f>VLOOKUP($B33,'Fluxo Obrigatórias'!$B$11:$O$40,AG$10,FALSE)</f>
        <v>0</v>
      </c>
      <c r="AL33" s="23">
        <f t="shared" si="3"/>
        <v>0</v>
      </c>
      <c r="AM33" s="21">
        <f>VLOOKUP($B33,'Fontes Tesouro'!$B$11:$O$40,AM$10,FALSE)</f>
        <v>0</v>
      </c>
      <c r="AN33" s="22">
        <f>VLOOKUP($B33,'Fontes Próprias'!$B$11:$O$40,AN$10,FALSE)</f>
        <v>0</v>
      </c>
      <c r="AO33" s="22">
        <f>VLOOKUP($B33,PAC!$B$11:$O$40,AO$10,FALSE)</f>
        <v>0</v>
      </c>
      <c r="AP33" s="22"/>
      <c r="AQ33" s="22"/>
      <c r="AR33" s="22">
        <f>VLOOKUP($B33,'Fluxo Obrigatórias'!$B$11:$O$40,AN$10,FALSE)</f>
        <v>0</v>
      </c>
      <c r="AS33" s="23">
        <f t="shared" si="4"/>
        <v>0</v>
      </c>
      <c r="AT33" s="21">
        <f>VLOOKUP($B33,'Fontes Tesouro'!$B$11:$O$40,AT$10,FALSE)</f>
        <v>0</v>
      </c>
      <c r="AU33" s="22">
        <f>VLOOKUP($B33,'Fontes Próprias'!$B$11:$O$40,AU$10,FALSE)</f>
        <v>0</v>
      </c>
      <c r="AV33" s="22">
        <f>VLOOKUP($B33,PAC!$B$11:$O$40,AV$10,FALSE)</f>
        <v>0</v>
      </c>
      <c r="AW33" s="22"/>
      <c r="AX33" s="22"/>
      <c r="AY33" s="22">
        <f>VLOOKUP($B33,'Fluxo Obrigatórias'!$B$11:$O$40,AU$10,FALSE)</f>
        <v>0</v>
      </c>
      <c r="AZ33" s="23">
        <f t="shared" si="5"/>
        <v>0</v>
      </c>
      <c r="BA33" s="21">
        <f>VLOOKUP($B33,'Fontes Tesouro'!$B$11:$O$40,BA$10,FALSE)</f>
        <v>0</v>
      </c>
      <c r="BB33" s="22">
        <f>VLOOKUP($B33,'Fontes Próprias'!$B$11:$O$40,BB$10,FALSE)</f>
        <v>0</v>
      </c>
      <c r="BC33" s="22">
        <f>VLOOKUP($B33,PAC!$B$11:$O$40,BC$10,FALSE)</f>
        <v>0</v>
      </c>
      <c r="BD33" s="22"/>
      <c r="BE33" s="22"/>
      <c r="BF33" s="22">
        <f>VLOOKUP($B33,'Fluxo Obrigatórias'!$B$11:$O$40,BB$10,FALSE)</f>
        <v>0</v>
      </c>
      <c r="BG33" s="23">
        <f t="shared" si="6"/>
        <v>0</v>
      </c>
      <c r="BH33" s="21">
        <f>VLOOKUP($B33,'Fontes Tesouro'!$B$11:$O$40,BH$10,FALSE)</f>
        <v>0</v>
      </c>
      <c r="BI33" s="22">
        <f>VLOOKUP($B33,'Fontes Próprias'!$B$11:$O$40,BI$10,FALSE)</f>
        <v>0</v>
      </c>
      <c r="BJ33" s="22">
        <f>VLOOKUP($B33,PAC!$B$11:$O$40,BJ$10,FALSE)</f>
        <v>0</v>
      </c>
      <c r="BK33" s="22"/>
      <c r="BL33" s="22"/>
      <c r="BM33" s="22">
        <f>VLOOKUP($B33,'Fluxo Obrigatórias'!$B$11:$O$40,BI$10,FALSE)</f>
        <v>0</v>
      </c>
      <c r="BN33" s="23">
        <f t="shared" si="7"/>
        <v>0</v>
      </c>
      <c r="BO33" s="21">
        <f>VLOOKUP($B33,'Fontes Tesouro'!$B$11:$O$40,BO$10,FALSE)</f>
        <v>0</v>
      </c>
      <c r="BP33" s="22">
        <f>VLOOKUP($B33,'Fontes Próprias'!$B$11:$O$40,BP$10,FALSE)</f>
        <v>0</v>
      </c>
      <c r="BQ33" s="22">
        <f>VLOOKUP($B33,PAC!$B$11:$O$40,BQ$10,FALSE)</f>
        <v>0</v>
      </c>
      <c r="BR33" s="22"/>
      <c r="BS33" s="22"/>
      <c r="BT33" s="22">
        <f>VLOOKUP($B33,'Fluxo Obrigatórias'!$B$11:$O$40,BP$10,FALSE)</f>
        <v>0</v>
      </c>
      <c r="BU33" s="23">
        <f t="shared" si="8"/>
        <v>0</v>
      </c>
      <c r="BV33" s="21">
        <f>VLOOKUP($B33,'Fontes Tesouro'!$B$11:$O$40,BV$10,FALSE)</f>
        <v>3282302</v>
      </c>
      <c r="BW33" s="22">
        <f>VLOOKUP($B33,'Fontes Próprias'!$B$11:$O$40,BW$10,FALSE)</f>
        <v>1121815</v>
      </c>
      <c r="BX33" s="22">
        <f>VLOOKUP($B33,PAC!$B$11:$O$40,BX$10,FALSE)</f>
        <v>48400</v>
      </c>
      <c r="BY33" s="22"/>
      <c r="BZ33" s="22"/>
      <c r="CA33" s="22">
        <f>VLOOKUP($B33,'Fluxo Obrigatórias'!$B$11:$O$40,BW$10,FALSE)</f>
        <v>27836151</v>
      </c>
      <c r="CB33" s="23">
        <f t="shared" si="9"/>
        <v>32288668</v>
      </c>
      <c r="CC33" s="21">
        <f>VLOOKUP($B33,'Fontes Tesouro'!$B$11:$O$40,CC$10,FALSE)</f>
        <v>3729346</v>
      </c>
      <c r="CD33" s="22">
        <f>VLOOKUP($B33,'Fontes Próprias'!$B$11:$O$40,CD$10,FALSE)</f>
        <v>1146213</v>
      </c>
      <c r="CE33" s="22">
        <f>VLOOKUP($B33,PAC!$B$11:$O$40,CE$10,FALSE)</f>
        <v>48400</v>
      </c>
      <c r="CF33" s="22"/>
      <c r="CG33" s="22"/>
      <c r="CH33" s="22">
        <f>VLOOKUP($B33,'Fluxo Obrigatórias'!$B$11:$O$40,CD$10,FALSE)</f>
        <v>30413562</v>
      </c>
      <c r="CI33" s="22">
        <f t="shared" si="10"/>
        <v>35337521</v>
      </c>
      <c r="CJ33" s="1"/>
    </row>
    <row r="34" spans="1:89" s="16" customFormat="1" x14ac:dyDescent="0.25">
      <c r="A34" s="15"/>
      <c r="B34" s="62">
        <v>56000</v>
      </c>
      <c r="C34" s="64" t="s">
        <v>46</v>
      </c>
      <c r="D34" s="24"/>
      <c r="E34" s="25"/>
      <c r="F34" s="25"/>
      <c r="G34" s="25"/>
      <c r="H34" s="25"/>
      <c r="I34" s="25"/>
      <c r="J34" s="26"/>
      <c r="K34" s="24">
        <f>VLOOKUP($B34,'Fontes Tesouro'!$B$11:$O$40,K$10,FALSE)</f>
        <v>0</v>
      </c>
      <c r="L34" s="25">
        <f>VLOOKUP($B34,'Fontes Próprias'!$B$11:$O$40,L$10,FALSE)</f>
        <v>0</v>
      </c>
      <c r="M34" s="25">
        <f>VLOOKUP($B34,PAC!$B$11:$O$40,M$10,FALSE)</f>
        <v>0</v>
      </c>
      <c r="N34" s="25"/>
      <c r="O34" s="25"/>
      <c r="P34" s="25">
        <f>VLOOKUP($B34,'Fluxo Obrigatórias'!$B$11:$O$40,L$10,FALSE)</f>
        <v>0</v>
      </c>
      <c r="Q34" s="25">
        <f t="shared" si="0"/>
        <v>0</v>
      </c>
      <c r="R34" s="24">
        <f>VLOOKUP($B34,'Fontes Tesouro'!$B$11:$O$40,R$10,FALSE)</f>
        <v>0</v>
      </c>
      <c r="S34" s="25">
        <f>VLOOKUP($B34,'Fontes Próprias'!$B$11:$O$40,S$10,FALSE)</f>
        <v>0</v>
      </c>
      <c r="T34" s="25">
        <f>VLOOKUP($B34,PAC!$B$11:$O$40,T$10,FALSE)</f>
        <v>0</v>
      </c>
      <c r="U34" s="25"/>
      <c r="V34" s="25"/>
      <c r="W34" s="25">
        <f>VLOOKUP($B34,'Fluxo Obrigatórias'!$B$11:$O$40,S$10,FALSE)</f>
        <v>0</v>
      </c>
      <c r="X34" s="26">
        <f t="shared" si="1"/>
        <v>0</v>
      </c>
      <c r="Y34" s="24">
        <f>VLOOKUP($B34,'Fontes Tesouro'!$B$11:$O$40,Y$10,FALSE)</f>
        <v>0</v>
      </c>
      <c r="Z34" s="25">
        <f>VLOOKUP($B34,'Fontes Próprias'!$B$11:$O$40,Z$10,FALSE)</f>
        <v>0</v>
      </c>
      <c r="AA34" s="25">
        <f>VLOOKUP($B34,PAC!$B$11:$O$40,AA$10,FALSE)</f>
        <v>0</v>
      </c>
      <c r="AB34" s="25"/>
      <c r="AC34" s="25"/>
      <c r="AD34" s="25">
        <f>VLOOKUP($B34,'Fluxo Obrigatórias'!$B$11:$O$40,Z$10,FALSE)</f>
        <v>0</v>
      </c>
      <c r="AE34" s="26">
        <f t="shared" si="2"/>
        <v>0</v>
      </c>
      <c r="AF34" s="24">
        <f>VLOOKUP($B34,'Fontes Tesouro'!$B$11:$O$40,AF$10,FALSE)</f>
        <v>0</v>
      </c>
      <c r="AG34" s="25">
        <f>VLOOKUP($B34,'Fontes Próprias'!$B$11:$O$40,AG$10,FALSE)</f>
        <v>0</v>
      </c>
      <c r="AH34" s="25">
        <f>VLOOKUP($B34,PAC!$B$11:$O$40,AH$10,FALSE)</f>
        <v>0</v>
      </c>
      <c r="AI34" s="25"/>
      <c r="AJ34" s="25"/>
      <c r="AK34" s="25">
        <f>VLOOKUP($B34,'Fluxo Obrigatórias'!$B$11:$O$40,AG$10,FALSE)</f>
        <v>0</v>
      </c>
      <c r="AL34" s="26">
        <f t="shared" si="3"/>
        <v>0</v>
      </c>
      <c r="AM34" s="24">
        <f>VLOOKUP($B34,'Fontes Tesouro'!$B$11:$O$40,AM$10,FALSE)</f>
        <v>0</v>
      </c>
      <c r="AN34" s="25">
        <f>VLOOKUP($B34,'Fontes Próprias'!$B$11:$O$40,AN$10,FALSE)</f>
        <v>0</v>
      </c>
      <c r="AO34" s="25">
        <f>VLOOKUP($B34,PAC!$B$11:$O$40,AO$10,FALSE)</f>
        <v>0</v>
      </c>
      <c r="AP34" s="25"/>
      <c r="AQ34" s="25"/>
      <c r="AR34" s="25">
        <f>VLOOKUP($B34,'Fluxo Obrigatórias'!$B$11:$O$40,AN$10,FALSE)</f>
        <v>0</v>
      </c>
      <c r="AS34" s="26">
        <f t="shared" si="4"/>
        <v>0</v>
      </c>
      <c r="AT34" s="24">
        <f>VLOOKUP($B34,'Fontes Tesouro'!$B$11:$O$40,AT$10,FALSE)</f>
        <v>0</v>
      </c>
      <c r="AU34" s="25">
        <f>VLOOKUP($B34,'Fontes Próprias'!$B$11:$O$40,AU$10,FALSE)</f>
        <v>0</v>
      </c>
      <c r="AV34" s="25">
        <f>VLOOKUP($B34,PAC!$B$11:$O$40,AV$10,FALSE)</f>
        <v>0</v>
      </c>
      <c r="AW34" s="25"/>
      <c r="AX34" s="25"/>
      <c r="AY34" s="25">
        <f>VLOOKUP($B34,'Fluxo Obrigatórias'!$B$11:$O$40,AU$10,FALSE)</f>
        <v>0</v>
      </c>
      <c r="AZ34" s="26">
        <f t="shared" si="5"/>
        <v>0</v>
      </c>
      <c r="BA34" s="24">
        <f>VLOOKUP($B34,'Fontes Tesouro'!$B$11:$O$40,BA$10,FALSE)</f>
        <v>0</v>
      </c>
      <c r="BB34" s="25">
        <f>VLOOKUP($B34,'Fontes Próprias'!$B$11:$O$40,BB$10,FALSE)</f>
        <v>0</v>
      </c>
      <c r="BC34" s="25">
        <f>VLOOKUP($B34,PAC!$B$11:$O$40,BC$10,FALSE)</f>
        <v>0</v>
      </c>
      <c r="BD34" s="25"/>
      <c r="BE34" s="25"/>
      <c r="BF34" s="25">
        <f>VLOOKUP($B34,'Fluxo Obrigatórias'!$B$11:$O$40,BB$10,FALSE)</f>
        <v>0</v>
      </c>
      <c r="BG34" s="26">
        <f t="shared" si="6"/>
        <v>0</v>
      </c>
      <c r="BH34" s="24">
        <f>VLOOKUP($B34,'Fontes Tesouro'!$B$11:$O$40,BH$10,FALSE)</f>
        <v>0</v>
      </c>
      <c r="BI34" s="25">
        <f>VLOOKUP($B34,'Fontes Próprias'!$B$11:$O$40,BI$10,FALSE)</f>
        <v>0</v>
      </c>
      <c r="BJ34" s="25">
        <f>VLOOKUP($B34,PAC!$B$11:$O$40,BJ$10,FALSE)</f>
        <v>0</v>
      </c>
      <c r="BK34" s="25"/>
      <c r="BL34" s="25"/>
      <c r="BM34" s="25">
        <f>VLOOKUP($B34,'Fluxo Obrigatórias'!$B$11:$O$40,BI$10,FALSE)</f>
        <v>0</v>
      </c>
      <c r="BN34" s="26">
        <f t="shared" si="7"/>
        <v>0</v>
      </c>
      <c r="BO34" s="24">
        <f>VLOOKUP($B34,'Fontes Tesouro'!$B$11:$O$40,BO$10,FALSE)</f>
        <v>0</v>
      </c>
      <c r="BP34" s="25">
        <f>VLOOKUP($B34,'Fontes Próprias'!$B$11:$O$40,BP$10,FALSE)</f>
        <v>0</v>
      </c>
      <c r="BQ34" s="25">
        <f>VLOOKUP($B34,PAC!$B$11:$O$40,BQ$10,FALSE)</f>
        <v>0</v>
      </c>
      <c r="BR34" s="25"/>
      <c r="BS34" s="25"/>
      <c r="BT34" s="25">
        <f>VLOOKUP($B34,'Fluxo Obrigatórias'!$B$11:$O$40,BP$10,FALSE)</f>
        <v>0</v>
      </c>
      <c r="BU34" s="26">
        <f t="shared" si="8"/>
        <v>0</v>
      </c>
      <c r="BV34" s="24">
        <f>VLOOKUP($B34,'Fontes Tesouro'!$B$11:$O$40,BV$10,FALSE)</f>
        <v>565732</v>
      </c>
      <c r="BW34" s="25">
        <f>VLOOKUP($B34,'Fontes Próprias'!$B$11:$O$40,BW$10,FALSE)</f>
        <v>204456</v>
      </c>
      <c r="BX34" s="25">
        <f>VLOOKUP($B34,PAC!$B$11:$O$40,BX$10,FALSE)</f>
        <v>5258979</v>
      </c>
      <c r="BY34" s="25"/>
      <c r="BZ34" s="25"/>
      <c r="CA34" s="25">
        <f>VLOOKUP($B34,'Fluxo Obrigatórias'!$B$11:$O$40,BW$10,FALSE)</f>
        <v>94653</v>
      </c>
      <c r="CB34" s="26">
        <f t="shared" si="9"/>
        <v>6123820</v>
      </c>
      <c r="CC34" s="24">
        <f>VLOOKUP($B34,'Fontes Tesouro'!$B$11:$O$40,CC$10,FALSE)</f>
        <v>565732</v>
      </c>
      <c r="CD34" s="25">
        <f>VLOOKUP($B34,'Fontes Próprias'!$B$11:$O$40,CD$10,FALSE)</f>
        <v>288796</v>
      </c>
      <c r="CE34" s="25">
        <f>VLOOKUP($B34,PAC!$B$11:$O$40,CE$10,FALSE)</f>
        <v>6275417</v>
      </c>
      <c r="CF34" s="25"/>
      <c r="CG34" s="25"/>
      <c r="CH34" s="25">
        <f>VLOOKUP($B34,'Fluxo Obrigatórias'!$B$11:$O$40,CD$10,FALSE)</f>
        <v>109709</v>
      </c>
      <c r="CI34" s="25">
        <f t="shared" si="10"/>
        <v>7239654</v>
      </c>
      <c r="CJ34" s="15"/>
      <c r="CK34" s="14"/>
    </row>
    <row r="35" spans="1:89" x14ac:dyDescent="0.25">
      <c r="B35" s="61">
        <v>60000</v>
      </c>
      <c r="C35" s="63" t="s">
        <v>47</v>
      </c>
      <c r="D35" s="21"/>
      <c r="E35" s="22"/>
      <c r="F35" s="22"/>
      <c r="G35" s="22"/>
      <c r="H35" s="22"/>
      <c r="I35" s="22"/>
      <c r="J35" s="23"/>
      <c r="K35" s="21">
        <f>VLOOKUP($B35,'Fontes Tesouro'!$B$11:$O$40,K$10,FALSE)</f>
        <v>0</v>
      </c>
      <c r="L35" s="22">
        <f>VLOOKUP($B35,'Fontes Próprias'!$B$11:$O$40,L$10,FALSE)</f>
        <v>0</v>
      </c>
      <c r="M35" s="22">
        <f>VLOOKUP($B35,PAC!$B$11:$O$40,M$10,FALSE)</f>
        <v>0</v>
      </c>
      <c r="N35" s="22"/>
      <c r="O35" s="22"/>
      <c r="P35" s="22">
        <f>VLOOKUP($B35,'Fluxo Obrigatórias'!$B$11:$O$40,L$10,FALSE)</f>
        <v>0</v>
      </c>
      <c r="Q35" s="22">
        <f t="shared" si="0"/>
        <v>0</v>
      </c>
      <c r="R35" s="21">
        <f>VLOOKUP($B35,'Fontes Tesouro'!$B$11:$O$40,R$10,FALSE)</f>
        <v>0</v>
      </c>
      <c r="S35" s="22">
        <f>VLOOKUP($B35,'Fontes Próprias'!$B$11:$O$40,S$10,FALSE)</f>
        <v>0</v>
      </c>
      <c r="T35" s="22">
        <f>VLOOKUP($B35,PAC!$B$11:$O$40,T$10,FALSE)</f>
        <v>0</v>
      </c>
      <c r="U35" s="22"/>
      <c r="V35" s="22"/>
      <c r="W35" s="22">
        <f>VLOOKUP($B35,'Fluxo Obrigatórias'!$B$11:$O$40,S$10,FALSE)</f>
        <v>0</v>
      </c>
      <c r="X35" s="23">
        <f t="shared" si="1"/>
        <v>0</v>
      </c>
      <c r="Y35" s="21">
        <f>VLOOKUP($B35,'Fontes Tesouro'!$B$11:$O$40,Y$10,FALSE)</f>
        <v>0</v>
      </c>
      <c r="Z35" s="22">
        <f>VLOOKUP($B35,'Fontes Próprias'!$B$11:$O$40,Z$10,FALSE)</f>
        <v>0</v>
      </c>
      <c r="AA35" s="22">
        <f>VLOOKUP($B35,PAC!$B$11:$O$40,AA$10,FALSE)</f>
        <v>0</v>
      </c>
      <c r="AB35" s="22"/>
      <c r="AC35" s="22"/>
      <c r="AD35" s="22">
        <f>VLOOKUP($B35,'Fluxo Obrigatórias'!$B$11:$O$40,Z$10,FALSE)</f>
        <v>0</v>
      </c>
      <c r="AE35" s="23">
        <f t="shared" si="2"/>
        <v>0</v>
      </c>
      <c r="AF35" s="21">
        <f>VLOOKUP($B35,'Fontes Tesouro'!$B$11:$O$40,AF$10,FALSE)</f>
        <v>0</v>
      </c>
      <c r="AG35" s="22">
        <f>VLOOKUP($B35,'Fontes Próprias'!$B$11:$O$40,AG$10,FALSE)</f>
        <v>0</v>
      </c>
      <c r="AH35" s="22">
        <f>VLOOKUP($B35,PAC!$B$11:$O$40,AH$10,FALSE)</f>
        <v>0</v>
      </c>
      <c r="AI35" s="22"/>
      <c r="AJ35" s="22"/>
      <c r="AK35" s="22">
        <f>VLOOKUP($B35,'Fluxo Obrigatórias'!$B$11:$O$40,AG$10,FALSE)</f>
        <v>0</v>
      </c>
      <c r="AL35" s="23">
        <f t="shared" si="3"/>
        <v>0</v>
      </c>
      <c r="AM35" s="21">
        <f>VLOOKUP($B35,'Fontes Tesouro'!$B$11:$O$40,AM$10,FALSE)</f>
        <v>0</v>
      </c>
      <c r="AN35" s="22">
        <f>VLOOKUP($B35,'Fontes Próprias'!$B$11:$O$40,AN$10,FALSE)</f>
        <v>0</v>
      </c>
      <c r="AO35" s="22">
        <f>VLOOKUP($B35,PAC!$B$11:$O$40,AO$10,FALSE)</f>
        <v>0</v>
      </c>
      <c r="AP35" s="22"/>
      <c r="AQ35" s="22"/>
      <c r="AR35" s="22">
        <f>VLOOKUP($B35,'Fluxo Obrigatórias'!$B$11:$O$40,AN$10,FALSE)</f>
        <v>0</v>
      </c>
      <c r="AS35" s="23">
        <f t="shared" si="4"/>
        <v>0</v>
      </c>
      <c r="AT35" s="21">
        <f>VLOOKUP($B35,'Fontes Tesouro'!$B$11:$O$40,AT$10,FALSE)</f>
        <v>0</v>
      </c>
      <c r="AU35" s="22">
        <f>VLOOKUP($B35,'Fontes Próprias'!$B$11:$O$40,AU$10,FALSE)</f>
        <v>0</v>
      </c>
      <c r="AV35" s="22">
        <f>VLOOKUP($B35,PAC!$B$11:$O$40,AV$10,FALSE)</f>
        <v>0</v>
      </c>
      <c r="AW35" s="22"/>
      <c r="AX35" s="22"/>
      <c r="AY35" s="22">
        <f>VLOOKUP($B35,'Fluxo Obrigatórias'!$B$11:$O$40,AU$10,FALSE)</f>
        <v>0</v>
      </c>
      <c r="AZ35" s="23">
        <f t="shared" si="5"/>
        <v>0</v>
      </c>
      <c r="BA35" s="21">
        <f>VLOOKUP($B35,'Fontes Tesouro'!$B$11:$O$40,BA$10,FALSE)</f>
        <v>0</v>
      </c>
      <c r="BB35" s="22">
        <f>VLOOKUP($B35,'Fontes Próprias'!$B$11:$O$40,BB$10,FALSE)</f>
        <v>0</v>
      </c>
      <c r="BC35" s="22">
        <f>VLOOKUP($B35,PAC!$B$11:$O$40,BC$10,FALSE)</f>
        <v>0</v>
      </c>
      <c r="BD35" s="22"/>
      <c r="BE35" s="22"/>
      <c r="BF35" s="22">
        <f>VLOOKUP($B35,'Fluxo Obrigatórias'!$B$11:$O$40,BB$10,FALSE)</f>
        <v>0</v>
      </c>
      <c r="BG35" s="23">
        <f t="shared" si="6"/>
        <v>0</v>
      </c>
      <c r="BH35" s="21">
        <f>VLOOKUP($B35,'Fontes Tesouro'!$B$11:$O$40,BH$10,FALSE)</f>
        <v>0</v>
      </c>
      <c r="BI35" s="22">
        <f>VLOOKUP($B35,'Fontes Próprias'!$B$11:$O$40,BI$10,FALSE)</f>
        <v>0</v>
      </c>
      <c r="BJ35" s="22">
        <f>VLOOKUP($B35,PAC!$B$11:$O$40,BJ$10,FALSE)</f>
        <v>0</v>
      </c>
      <c r="BK35" s="22"/>
      <c r="BL35" s="22"/>
      <c r="BM35" s="22">
        <f>VLOOKUP($B35,'Fluxo Obrigatórias'!$B$11:$O$40,BI$10,FALSE)</f>
        <v>0</v>
      </c>
      <c r="BN35" s="23">
        <f t="shared" si="7"/>
        <v>0</v>
      </c>
      <c r="BO35" s="21">
        <f>VLOOKUP($B35,'Fontes Tesouro'!$B$11:$O$40,BO$10,FALSE)</f>
        <v>0</v>
      </c>
      <c r="BP35" s="22">
        <f>VLOOKUP($B35,'Fontes Próprias'!$B$11:$O$40,BP$10,FALSE)</f>
        <v>0</v>
      </c>
      <c r="BQ35" s="22">
        <f>VLOOKUP($B35,PAC!$B$11:$O$40,BQ$10,FALSE)</f>
        <v>0</v>
      </c>
      <c r="BR35" s="22"/>
      <c r="BS35" s="22"/>
      <c r="BT35" s="22">
        <f>VLOOKUP($B35,'Fluxo Obrigatórias'!$B$11:$O$40,BP$10,FALSE)</f>
        <v>0</v>
      </c>
      <c r="BU35" s="23">
        <f t="shared" si="8"/>
        <v>0</v>
      </c>
      <c r="BV35" s="21">
        <f>VLOOKUP($B35,'Fontes Tesouro'!$B$11:$O$40,BV$10,FALSE)</f>
        <v>2054</v>
      </c>
      <c r="BW35" s="22">
        <f>VLOOKUP($B35,'Fontes Próprias'!$B$11:$O$40,BW$10,FALSE)</f>
        <v>0</v>
      </c>
      <c r="BX35" s="22">
        <f>VLOOKUP($B35,PAC!$B$11:$O$40,BX$10,FALSE)</f>
        <v>0</v>
      </c>
      <c r="BY35" s="22"/>
      <c r="BZ35" s="22"/>
      <c r="CA35" s="22">
        <f>VLOOKUP($B35,'Fluxo Obrigatórias'!$B$11:$O$40,BW$10,FALSE)</f>
        <v>147</v>
      </c>
      <c r="CB35" s="23">
        <f t="shared" si="9"/>
        <v>2201</v>
      </c>
      <c r="CC35" s="21">
        <f>VLOOKUP($B35,'Fontes Tesouro'!$B$11:$O$40,CC$10,FALSE)</f>
        <v>2490</v>
      </c>
      <c r="CD35" s="22">
        <f>VLOOKUP($B35,'Fontes Próprias'!$B$11:$O$40,CD$10,FALSE)</f>
        <v>0</v>
      </c>
      <c r="CE35" s="22">
        <f>VLOOKUP($B35,PAC!$B$11:$O$40,CE$10,FALSE)</f>
        <v>0</v>
      </c>
      <c r="CF35" s="22"/>
      <c r="CG35" s="22"/>
      <c r="CH35" s="22">
        <f>VLOOKUP($B35,'Fluxo Obrigatórias'!$B$11:$O$40,CD$10,FALSE)</f>
        <v>161</v>
      </c>
      <c r="CI35" s="22">
        <f t="shared" si="10"/>
        <v>2651</v>
      </c>
      <c r="CJ35" s="1"/>
      <c r="CK35" s="8"/>
    </row>
    <row r="36" spans="1:89" s="16" customFormat="1" x14ac:dyDescent="0.25">
      <c r="A36" s="15"/>
      <c r="B36" s="62">
        <v>63000</v>
      </c>
      <c r="C36" s="64" t="s">
        <v>48</v>
      </c>
      <c r="D36" s="24"/>
      <c r="E36" s="25"/>
      <c r="F36" s="25"/>
      <c r="G36" s="25"/>
      <c r="H36" s="25"/>
      <c r="I36" s="25"/>
      <c r="J36" s="26"/>
      <c r="K36" s="24">
        <f>VLOOKUP($B36,'Fontes Tesouro'!$B$11:$O$40,K$10,FALSE)</f>
        <v>0</v>
      </c>
      <c r="L36" s="25">
        <f>VLOOKUP($B36,'Fontes Próprias'!$B$11:$O$40,L$10,FALSE)</f>
        <v>0</v>
      </c>
      <c r="M36" s="25">
        <f>VLOOKUP($B36,PAC!$B$11:$O$40,M$10,FALSE)</f>
        <v>0</v>
      </c>
      <c r="N36" s="25"/>
      <c r="O36" s="25"/>
      <c r="P36" s="25">
        <f>VLOOKUP($B36,'Fluxo Obrigatórias'!$B$11:$O$40,L$10,FALSE)</f>
        <v>0</v>
      </c>
      <c r="Q36" s="25">
        <f t="shared" si="0"/>
        <v>0</v>
      </c>
      <c r="R36" s="24">
        <f>VLOOKUP($B36,'Fontes Tesouro'!$B$11:$O$40,R$10,FALSE)</f>
        <v>0</v>
      </c>
      <c r="S36" s="25">
        <f>VLOOKUP($B36,'Fontes Próprias'!$B$11:$O$40,S$10,FALSE)</f>
        <v>0</v>
      </c>
      <c r="T36" s="25">
        <f>VLOOKUP($B36,PAC!$B$11:$O$40,T$10,FALSE)</f>
        <v>0</v>
      </c>
      <c r="U36" s="25"/>
      <c r="V36" s="25"/>
      <c r="W36" s="25">
        <f>VLOOKUP($B36,'Fluxo Obrigatórias'!$B$11:$O$40,S$10,FALSE)</f>
        <v>0</v>
      </c>
      <c r="X36" s="26">
        <f t="shared" si="1"/>
        <v>0</v>
      </c>
      <c r="Y36" s="24">
        <f>VLOOKUP($B36,'Fontes Tesouro'!$B$11:$O$40,Y$10,FALSE)</f>
        <v>0</v>
      </c>
      <c r="Z36" s="25">
        <f>VLOOKUP($B36,'Fontes Próprias'!$B$11:$O$40,Z$10,FALSE)</f>
        <v>0</v>
      </c>
      <c r="AA36" s="25">
        <f>VLOOKUP($B36,PAC!$B$11:$O$40,AA$10,FALSE)</f>
        <v>0</v>
      </c>
      <c r="AB36" s="25"/>
      <c r="AC36" s="25"/>
      <c r="AD36" s="25">
        <f>VLOOKUP($B36,'Fluxo Obrigatórias'!$B$11:$O$40,Z$10,FALSE)</f>
        <v>0</v>
      </c>
      <c r="AE36" s="26">
        <f t="shared" si="2"/>
        <v>0</v>
      </c>
      <c r="AF36" s="24">
        <f>VLOOKUP($B36,'Fontes Tesouro'!$B$11:$O$40,AF$10,FALSE)</f>
        <v>0</v>
      </c>
      <c r="AG36" s="25">
        <f>VLOOKUP($B36,'Fontes Próprias'!$B$11:$O$40,AG$10,FALSE)</f>
        <v>0</v>
      </c>
      <c r="AH36" s="25">
        <f>VLOOKUP($B36,PAC!$B$11:$O$40,AH$10,FALSE)</f>
        <v>0</v>
      </c>
      <c r="AI36" s="25"/>
      <c r="AJ36" s="25"/>
      <c r="AK36" s="25">
        <f>VLOOKUP($B36,'Fluxo Obrigatórias'!$B$11:$O$40,AG$10,FALSE)</f>
        <v>0</v>
      </c>
      <c r="AL36" s="26">
        <f t="shared" si="3"/>
        <v>0</v>
      </c>
      <c r="AM36" s="24">
        <f>VLOOKUP($B36,'Fontes Tesouro'!$B$11:$O$40,AM$10,FALSE)</f>
        <v>0</v>
      </c>
      <c r="AN36" s="25">
        <f>VLOOKUP($B36,'Fontes Próprias'!$B$11:$O$40,AN$10,FALSE)</f>
        <v>0</v>
      </c>
      <c r="AO36" s="25">
        <f>VLOOKUP($B36,PAC!$B$11:$O$40,AO$10,FALSE)</f>
        <v>0</v>
      </c>
      <c r="AP36" s="25"/>
      <c r="AQ36" s="25"/>
      <c r="AR36" s="25">
        <f>VLOOKUP($B36,'Fluxo Obrigatórias'!$B$11:$O$40,AN$10,FALSE)</f>
        <v>0</v>
      </c>
      <c r="AS36" s="26">
        <f t="shared" si="4"/>
        <v>0</v>
      </c>
      <c r="AT36" s="24">
        <f>VLOOKUP($B36,'Fontes Tesouro'!$B$11:$O$40,AT$10,FALSE)</f>
        <v>0</v>
      </c>
      <c r="AU36" s="25">
        <f>VLOOKUP($B36,'Fontes Próprias'!$B$11:$O$40,AU$10,FALSE)</f>
        <v>0</v>
      </c>
      <c r="AV36" s="25">
        <f>VLOOKUP($B36,PAC!$B$11:$O$40,AV$10,FALSE)</f>
        <v>0</v>
      </c>
      <c r="AW36" s="25"/>
      <c r="AX36" s="25"/>
      <c r="AY36" s="25">
        <f>VLOOKUP($B36,'Fluxo Obrigatórias'!$B$11:$O$40,AU$10,FALSE)</f>
        <v>0</v>
      </c>
      <c r="AZ36" s="26">
        <f t="shared" si="5"/>
        <v>0</v>
      </c>
      <c r="BA36" s="24">
        <f>VLOOKUP($B36,'Fontes Tesouro'!$B$11:$O$40,BA$10,FALSE)</f>
        <v>0</v>
      </c>
      <c r="BB36" s="25">
        <f>VLOOKUP($B36,'Fontes Próprias'!$B$11:$O$40,BB$10,FALSE)</f>
        <v>0</v>
      </c>
      <c r="BC36" s="25">
        <f>VLOOKUP($B36,PAC!$B$11:$O$40,BC$10,FALSE)</f>
        <v>0</v>
      </c>
      <c r="BD36" s="25"/>
      <c r="BE36" s="25"/>
      <c r="BF36" s="25">
        <f>VLOOKUP($B36,'Fluxo Obrigatórias'!$B$11:$O$40,BB$10,FALSE)</f>
        <v>0</v>
      </c>
      <c r="BG36" s="26">
        <f t="shared" si="6"/>
        <v>0</v>
      </c>
      <c r="BH36" s="24">
        <f>VLOOKUP($B36,'Fontes Tesouro'!$B$11:$O$40,BH$10,FALSE)</f>
        <v>0</v>
      </c>
      <c r="BI36" s="25">
        <f>VLOOKUP($B36,'Fontes Próprias'!$B$11:$O$40,BI$10,FALSE)</f>
        <v>0</v>
      </c>
      <c r="BJ36" s="25">
        <f>VLOOKUP($B36,PAC!$B$11:$O$40,BJ$10,FALSE)</f>
        <v>0</v>
      </c>
      <c r="BK36" s="25"/>
      <c r="BL36" s="25"/>
      <c r="BM36" s="25">
        <f>VLOOKUP($B36,'Fluxo Obrigatórias'!$B$11:$O$40,BI$10,FALSE)</f>
        <v>0</v>
      </c>
      <c r="BN36" s="26">
        <f t="shared" si="7"/>
        <v>0</v>
      </c>
      <c r="BO36" s="24">
        <f>VLOOKUP($B36,'Fontes Tesouro'!$B$11:$O$40,BO$10,FALSE)</f>
        <v>0</v>
      </c>
      <c r="BP36" s="25">
        <f>VLOOKUP($B36,'Fontes Próprias'!$B$11:$O$40,BP$10,FALSE)</f>
        <v>0</v>
      </c>
      <c r="BQ36" s="25">
        <f>VLOOKUP($B36,PAC!$B$11:$O$40,BQ$10,FALSE)</f>
        <v>0</v>
      </c>
      <c r="BR36" s="25"/>
      <c r="BS36" s="25"/>
      <c r="BT36" s="25">
        <f>VLOOKUP($B36,'Fluxo Obrigatórias'!$B$11:$O$40,BP$10,FALSE)</f>
        <v>0</v>
      </c>
      <c r="BU36" s="26">
        <f t="shared" si="8"/>
        <v>0</v>
      </c>
      <c r="BV36" s="24">
        <f>VLOOKUP($B36,'Fontes Tesouro'!$B$11:$O$40,BV$10,FALSE)</f>
        <v>396023</v>
      </c>
      <c r="BW36" s="25">
        <f>VLOOKUP($B36,'Fontes Próprias'!$B$11:$O$40,BW$10,FALSE)</f>
        <v>0</v>
      </c>
      <c r="BX36" s="25">
        <f>VLOOKUP($B36,PAC!$B$11:$O$40,BX$10,FALSE)</f>
        <v>0</v>
      </c>
      <c r="BY36" s="25"/>
      <c r="BZ36" s="25"/>
      <c r="CA36" s="25">
        <f>VLOOKUP($B36,'Fluxo Obrigatórias'!$B$11:$O$40,BW$10,FALSE)</f>
        <v>67469</v>
      </c>
      <c r="CB36" s="26">
        <f t="shared" si="9"/>
        <v>463492</v>
      </c>
      <c r="CC36" s="24">
        <f>VLOOKUP($B36,'Fontes Tesouro'!$B$11:$O$40,CC$10,FALSE)</f>
        <v>449351</v>
      </c>
      <c r="CD36" s="25">
        <f>VLOOKUP($B36,'Fontes Próprias'!$B$11:$O$40,CD$10,FALSE)</f>
        <v>0</v>
      </c>
      <c r="CE36" s="25">
        <f>VLOOKUP($B36,PAC!$B$11:$O$40,CE$10,FALSE)</f>
        <v>0</v>
      </c>
      <c r="CF36" s="25"/>
      <c r="CG36" s="25"/>
      <c r="CH36" s="25">
        <f>VLOOKUP($B36,'Fluxo Obrigatórias'!$B$11:$O$40,CD$10,FALSE)</f>
        <v>80251</v>
      </c>
      <c r="CI36" s="25">
        <f t="shared" si="10"/>
        <v>529602</v>
      </c>
      <c r="CJ36" s="15"/>
      <c r="CK36" s="14"/>
    </row>
    <row r="37" spans="1:89" x14ac:dyDescent="0.25">
      <c r="B37" s="61">
        <v>71000</v>
      </c>
      <c r="C37" s="63" t="s">
        <v>49</v>
      </c>
      <c r="D37" s="21"/>
      <c r="E37" s="22"/>
      <c r="F37" s="22"/>
      <c r="G37" s="22"/>
      <c r="H37" s="22"/>
      <c r="I37" s="22"/>
      <c r="J37" s="23"/>
      <c r="K37" s="21">
        <f>VLOOKUP($B37,'Fontes Tesouro'!$B$11:$O$40,K$10,FALSE)</f>
        <v>0</v>
      </c>
      <c r="L37" s="22">
        <f>VLOOKUP($B37,'Fontes Próprias'!$B$11:$O$40,L$10,FALSE)</f>
        <v>0</v>
      </c>
      <c r="M37" s="22">
        <f>VLOOKUP($B37,PAC!$B$11:$O$40,M$10,FALSE)</f>
        <v>0</v>
      </c>
      <c r="N37" s="22"/>
      <c r="O37" s="22"/>
      <c r="P37" s="22">
        <f>VLOOKUP($B37,'Fluxo Obrigatórias'!$B$11:$O$40,L$10,FALSE)</f>
        <v>0</v>
      </c>
      <c r="Q37" s="22">
        <f t="shared" si="0"/>
        <v>0</v>
      </c>
      <c r="R37" s="21">
        <f>VLOOKUP($B37,'Fontes Tesouro'!$B$11:$O$40,R$10,FALSE)</f>
        <v>0</v>
      </c>
      <c r="S37" s="22">
        <f>VLOOKUP($B37,'Fontes Próprias'!$B$11:$O$40,S$10,FALSE)</f>
        <v>0</v>
      </c>
      <c r="T37" s="22">
        <f>VLOOKUP($B37,PAC!$B$11:$O$40,T$10,FALSE)</f>
        <v>0</v>
      </c>
      <c r="U37" s="22"/>
      <c r="V37" s="22"/>
      <c r="W37" s="22">
        <f>VLOOKUP($B37,'Fluxo Obrigatórias'!$B$11:$O$40,S$10,FALSE)</f>
        <v>0</v>
      </c>
      <c r="X37" s="23">
        <f t="shared" si="1"/>
        <v>0</v>
      </c>
      <c r="Y37" s="21">
        <f>VLOOKUP($B37,'Fontes Tesouro'!$B$11:$O$40,Y$10,FALSE)</f>
        <v>0</v>
      </c>
      <c r="Z37" s="22">
        <f>VLOOKUP($B37,'Fontes Próprias'!$B$11:$O$40,Z$10,FALSE)</f>
        <v>0</v>
      </c>
      <c r="AA37" s="22">
        <f>VLOOKUP($B37,PAC!$B$11:$O$40,AA$10,FALSE)</f>
        <v>0</v>
      </c>
      <c r="AB37" s="22"/>
      <c r="AC37" s="22"/>
      <c r="AD37" s="22">
        <f>VLOOKUP($B37,'Fluxo Obrigatórias'!$B$11:$O$40,Z$10,FALSE)</f>
        <v>0</v>
      </c>
      <c r="AE37" s="23">
        <f t="shared" si="2"/>
        <v>0</v>
      </c>
      <c r="AF37" s="21">
        <f>VLOOKUP($B37,'Fontes Tesouro'!$B$11:$O$40,AF$10,FALSE)</f>
        <v>0</v>
      </c>
      <c r="AG37" s="22">
        <f>VLOOKUP($B37,'Fontes Próprias'!$B$11:$O$40,AG$10,FALSE)</f>
        <v>0</v>
      </c>
      <c r="AH37" s="22">
        <f>VLOOKUP($B37,PAC!$B$11:$O$40,AH$10,FALSE)</f>
        <v>0</v>
      </c>
      <c r="AI37" s="22"/>
      <c r="AJ37" s="22"/>
      <c r="AK37" s="22">
        <f>VLOOKUP($B37,'Fluxo Obrigatórias'!$B$11:$O$40,AG$10,FALSE)</f>
        <v>0</v>
      </c>
      <c r="AL37" s="23">
        <f t="shared" si="3"/>
        <v>0</v>
      </c>
      <c r="AM37" s="21">
        <f>VLOOKUP($B37,'Fontes Tesouro'!$B$11:$O$40,AM$10,FALSE)</f>
        <v>0</v>
      </c>
      <c r="AN37" s="22">
        <f>VLOOKUP($B37,'Fontes Próprias'!$B$11:$O$40,AN$10,FALSE)</f>
        <v>0</v>
      </c>
      <c r="AO37" s="22">
        <f>VLOOKUP($B37,PAC!$B$11:$O$40,AO$10,FALSE)</f>
        <v>0</v>
      </c>
      <c r="AP37" s="22"/>
      <c r="AQ37" s="22"/>
      <c r="AR37" s="22">
        <f>VLOOKUP($B37,'Fluxo Obrigatórias'!$B$11:$O$40,AN$10,FALSE)</f>
        <v>0</v>
      </c>
      <c r="AS37" s="23">
        <f t="shared" si="4"/>
        <v>0</v>
      </c>
      <c r="AT37" s="21">
        <f>VLOOKUP($B37,'Fontes Tesouro'!$B$11:$O$40,AT$10,FALSE)</f>
        <v>0</v>
      </c>
      <c r="AU37" s="22">
        <f>VLOOKUP($B37,'Fontes Próprias'!$B$11:$O$40,AU$10,FALSE)</f>
        <v>0</v>
      </c>
      <c r="AV37" s="22">
        <f>VLOOKUP($B37,PAC!$B$11:$O$40,AV$10,FALSE)</f>
        <v>0</v>
      </c>
      <c r="AW37" s="22"/>
      <c r="AX37" s="22"/>
      <c r="AY37" s="22">
        <f>VLOOKUP($B37,'Fluxo Obrigatórias'!$B$11:$O$40,AU$10,FALSE)</f>
        <v>0</v>
      </c>
      <c r="AZ37" s="23">
        <f t="shared" si="5"/>
        <v>0</v>
      </c>
      <c r="BA37" s="21">
        <f>VLOOKUP($B37,'Fontes Tesouro'!$B$11:$O$40,BA$10,FALSE)</f>
        <v>0</v>
      </c>
      <c r="BB37" s="22">
        <f>VLOOKUP($B37,'Fontes Próprias'!$B$11:$O$40,BB$10,FALSE)</f>
        <v>0</v>
      </c>
      <c r="BC37" s="22">
        <f>VLOOKUP($B37,PAC!$B$11:$O$40,BC$10,FALSE)</f>
        <v>0</v>
      </c>
      <c r="BD37" s="22"/>
      <c r="BE37" s="22"/>
      <c r="BF37" s="22">
        <f>VLOOKUP($B37,'Fluxo Obrigatórias'!$B$11:$O$40,BB$10,FALSE)</f>
        <v>0</v>
      </c>
      <c r="BG37" s="23">
        <f t="shared" si="6"/>
        <v>0</v>
      </c>
      <c r="BH37" s="21">
        <f>VLOOKUP($B37,'Fontes Tesouro'!$B$11:$O$40,BH$10,FALSE)</f>
        <v>0</v>
      </c>
      <c r="BI37" s="22">
        <f>VLOOKUP($B37,'Fontes Próprias'!$B$11:$O$40,BI$10,FALSE)</f>
        <v>0</v>
      </c>
      <c r="BJ37" s="22">
        <f>VLOOKUP($B37,PAC!$B$11:$O$40,BJ$10,FALSE)</f>
        <v>0</v>
      </c>
      <c r="BK37" s="22"/>
      <c r="BL37" s="22"/>
      <c r="BM37" s="22">
        <f>VLOOKUP($B37,'Fluxo Obrigatórias'!$B$11:$O$40,BI$10,FALSE)</f>
        <v>0</v>
      </c>
      <c r="BN37" s="23">
        <f t="shared" si="7"/>
        <v>0</v>
      </c>
      <c r="BO37" s="21">
        <f>VLOOKUP($B37,'Fontes Tesouro'!$B$11:$O$40,BO$10,FALSE)</f>
        <v>0</v>
      </c>
      <c r="BP37" s="22">
        <f>VLOOKUP($B37,'Fontes Próprias'!$B$11:$O$40,BP$10,FALSE)</f>
        <v>0</v>
      </c>
      <c r="BQ37" s="22">
        <f>VLOOKUP($B37,PAC!$B$11:$O$40,BQ$10,FALSE)</f>
        <v>0</v>
      </c>
      <c r="BR37" s="22"/>
      <c r="BS37" s="22"/>
      <c r="BT37" s="22">
        <f>VLOOKUP($B37,'Fluxo Obrigatórias'!$B$11:$O$40,BP$10,FALSE)</f>
        <v>0</v>
      </c>
      <c r="BU37" s="23">
        <f t="shared" si="8"/>
        <v>0</v>
      </c>
      <c r="BV37" s="21">
        <f>VLOOKUP($B37,'Fontes Tesouro'!$B$11:$O$40,BV$10,FALSE)</f>
        <v>0</v>
      </c>
      <c r="BW37" s="22">
        <f>VLOOKUP($B37,'Fontes Próprias'!$B$11:$O$40,BW$10,FALSE)</f>
        <v>437</v>
      </c>
      <c r="BX37" s="22">
        <f>VLOOKUP($B37,PAC!$B$11:$O$40,BX$10,FALSE)</f>
        <v>0</v>
      </c>
      <c r="BY37" s="22"/>
      <c r="BZ37" s="22"/>
      <c r="CA37" s="22">
        <f>VLOOKUP($B37,'Fluxo Obrigatórias'!$B$11:$O$40,BW$10,FALSE)</f>
        <v>2366467</v>
      </c>
      <c r="CB37" s="23">
        <f t="shared" si="9"/>
        <v>2366904</v>
      </c>
      <c r="CC37" s="21">
        <f>VLOOKUP($B37,'Fontes Tesouro'!$B$11:$O$40,CC$10,FALSE)</f>
        <v>0</v>
      </c>
      <c r="CD37" s="22">
        <f>VLOOKUP($B37,'Fontes Próprias'!$B$11:$O$40,CD$10,FALSE)</f>
        <v>480</v>
      </c>
      <c r="CE37" s="22">
        <f>VLOOKUP($B37,PAC!$B$11:$O$40,CE$10,FALSE)</f>
        <v>0</v>
      </c>
      <c r="CF37" s="22"/>
      <c r="CG37" s="22"/>
      <c r="CH37" s="22">
        <f>VLOOKUP($B37,'Fluxo Obrigatórias'!$B$11:$O$40,CD$10,FALSE)</f>
        <v>2366467</v>
      </c>
      <c r="CI37" s="22">
        <f t="shared" si="10"/>
        <v>2366947</v>
      </c>
      <c r="CJ37" s="1"/>
      <c r="CK37" s="16"/>
    </row>
    <row r="38" spans="1:89" s="16" customFormat="1" x14ac:dyDescent="0.25">
      <c r="A38" s="15"/>
      <c r="B38" s="62">
        <v>71101</v>
      </c>
      <c r="C38" s="64" t="s">
        <v>50</v>
      </c>
      <c r="D38" s="24"/>
      <c r="E38" s="25"/>
      <c r="F38" s="25"/>
      <c r="G38" s="25"/>
      <c r="H38" s="25"/>
      <c r="I38" s="25"/>
      <c r="J38" s="26"/>
      <c r="K38" s="24">
        <f>VLOOKUP($B38,'Fontes Tesouro'!$B$11:$O$40,K$10,FALSE)</f>
        <v>0</v>
      </c>
      <c r="L38" s="25">
        <f>VLOOKUP($B38,'Fontes Próprias'!$B$11:$O$40,L$10,FALSE)</f>
        <v>0</v>
      </c>
      <c r="M38" s="25">
        <f>VLOOKUP($B38,PAC!$B$11:$O$40,M$10,FALSE)</f>
        <v>0</v>
      </c>
      <c r="N38" s="25"/>
      <c r="O38" s="25"/>
      <c r="P38" s="25">
        <f>VLOOKUP($B38,'Fluxo Obrigatórias'!$B$11:$O$40,L$10,FALSE)</f>
        <v>0</v>
      </c>
      <c r="Q38" s="25">
        <f t="shared" si="0"/>
        <v>0</v>
      </c>
      <c r="R38" s="24">
        <f>VLOOKUP($B38,'Fontes Tesouro'!$B$11:$O$40,R$10,FALSE)</f>
        <v>0</v>
      </c>
      <c r="S38" s="25">
        <f>VLOOKUP($B38,'Fontes Próprias'!$B$11:$O$40,S$10,FALSE)</f>
        <v>0</v>
      </c>
      <c r="T38" s="25">
        <f>VLOOKUP($B38,PAC!$B$11:$O$40,T$10,FALSE)</f>
        <v>0</v>
      </c>
      <c r="U38" s="25"/>
      <c r="V38" s="25"/>
      <c r="W38" s="25">
        <f>VLOOKUP($B38,'Fluxo Obrigatórias'!$B$11:$O$40,S$10,FALSE)</f>
        <v>0</v>
      </c>
      <c r="X38" s="26">
        <f t="shared" si="1"/>
        <v>0</v>
      </c>
      <c r="Y38" s="24">
        <f>VLOOKUP($B38,'Fontes Tesouro'!$B$11:$O$40,Y$10,FALSE)</f>
        <v>0</v>
      </c>
      <c r="Z38" s="25">
        <f>VLOOKUP($B38,'Fontes Próprias'!$B$11:$O$40,Z$10,FALSE)</f>
        <v>0</v>
      </c>
      <c r="AA38" s="25">
        <f>VLOOKUP($B38,PAC!$B$11:$O$40,AA$10,FALSE)</f>
        <v>0</v>
      </c>
      <c r="AB38" s="25"/>
      <c r="AC38" s="25"/>
      <c r="AD38" s="25">
        <f>VLOOKUP($B38,'Fluxo Obrigatórias'!$B$11:$O$40,Z$10,FALSE)</f>
        <v>0</v>
      </c>
      <c r="AE38" s="26">
        <f t="shared" si="2"/>
        <v>0</v>
      </c>
      <c r="AF38" s="24">
        <f>VLOOKUP($B38,'Fontes Tesouro'!$B$11:$O$40,AF$10,FALSE)</f>
        <v>0</v>
      </c>
      <c r="AG38" s="25">
        <f>VLOOKUP($B38,'Fontes Próprias'!$B$11:$O$40,AG$10,FALSE)</f>
        <v>0</v>
      </c>
      <c r="AH38" s="25">
        <f>VLOOKUP($B38,PAC!$B$11:$O$40,AH$10,FALSE)</f>
        <v>0</v>
      </c>
      <c r="AI38" s="25"/>
      <c r="AJ38" s="25"/>
      <c r="AK38" s="25">
        <f>VLOOKUP($B38,'Fluxo Obrigatórias'!$B$11:$O$40,AG$10,FALSE)</f>
        <v>0</v>
      </c>
      <c r="AL38" s="26">
        <f t="shared" si="3"/>
        <v>0</v>
      </c>
      <c r="AM38" s="24">
        <f>VLOOKUP($B38,'Fontes Tesouro'!$B$11:$O$40,AM$10,FALSE)</f>
        <v>0</v>
      </c>
      <c r="AN38" s="25">
        <f>VLOOKUP($B38,'Fontes Próprias'!$B$11:$O$40,AN$10,FALSE)</f>
        <v>0</v>
      </c>
      <c r="AO38" s="25">
        <f>VLOOKUP($B38,PAC!$B$11:$O$40,AO$10,FALSE)</f>
        <v>0</v>
      </c>
      <c r="AP38" s="25"/>
      <c r="AQ38" s="25"/>
      <c r="AR38" s="25">
        <f>VLOOKUP($B38,'Fluxo Obrigatórias'!$B$11:$O$40,AN$10,FALSE)</f>
        <v>0</v>
      </c>
      <c r="AS38" s="26">
        <f t="shared" si="4"/>
        <v>0</v>
      </c>
      <c r="AT38" s="24">
        <f>VLOOKUP($B38,'Fontes Tesouro'!$B$11:$O$40,AT$10,FALSE)</f>
        <v>0</v>
      </c>
      <c r="AU38" s="25">
        <f>VLOOKUP($B38,'Fontes Próprias'!$B$11:$O$40,AU$10,FALSE)</f>
        <v>0</v>
      </c>
      <c r="AV38" s="25">
        <f>VLOOKUP($B38,PAC!$B$11:$O$40,AV$10,FALSE)</f>
        <v>0</v>
      </c>
      <c r="AW38" s="25"/>
      <c r="AX38" s="25"/>
      <c r="AY38" s="25">
        <f>VLOOKUP($B38,'Fluxo Obrigatórias'!$B$11:$O$40,AU$10,FALSE)</f>
        <v>0</v>
      </c>
      <c r="AZ38" s="26">
        <f t="shared" si="5"/>
        <v>0</v>
      </c>
      <c r="BA38" s="24">
        <f>VLOOKUP($B38,'Fontes Tesouro'!$B$11:$O$40,BA$10,FALSE)</f>
        <v>0</v>
      </c>
      <c r="BB38" s="25">
        <f>VLOOKUP($B38,'Fontes Próprias'!$B$11:$O$40,BB$10,FALSE)</f>
        <v>0</v>
      </c>
      <c r="BC38" s="25">
        <f>VLOOKUP($B38,PAC!$B$11:$O$40,BC$10,FALSE)</f>
        <v>0</v>
      </c>
      <c r="BD38" s="25"/>
      <c r="BE38" s="25"/>
      <c r="BF38" s="25">
        <f>VLOOKUP($B38,'Fluxo Obrigatórias'!$B$11:$O$40,BB$10,FALSE)</f>
        <v>0</v>
      </c>
      <c r="BG38" s="26">
        <f t="shared" si="6"/>
        <v>0</v>
      </c>
      <c r="BH38" s="24">
        <f>VLOOKUP($B38,'Fontes Tesouro'!$B$11:$O$40,BH$10,FALSE)</f>
        <v>0</v>
      </c>
      <c r="BI38" s="25">
        <f>VLOOKUP($B38,'Fontes Próprias'!$B$11:$O$40,BI$10,FALSE)</f>
        <v>0</v>
      </c>
      <c r="BJ38" s="25">
        <f>VLOOKUP($B38,PAC!$B$11:$O$40,BJ$10,FALSE)</f>
        <v>0</v>
      </c>
      <c r="BK38" s="25"/>
      <c r="BL38" s="25"/>
      <c r="BM38" s="25">
        <f>VLOOKUP($B38,'Fluxo Obrigatórias'!$B$11:$O$40,BI$10,FALSE)</f>
        <v>0</v>
      </c>
      <c r="BN38" s="26">
        <f t="shared" si="7"/>
        <v>0</v>
      </c>
      <c r="BO38" s="24">
        <f>VLOOKUP($B38,'Fontes Tesouro'!$B$11:$O$40,BO$10,FALSE)</f>
        <v>0</v>
      </c>
      <c r="BP38" s="25">
        <f>VLOOKUP($B38,'Fontes Próprias'!$B$11:$O$40,BP$10,FALSE)</f>
        <v>0</v>
      </c>
      <c r="BQ38" s="25">
        <f>VLOOKUP($B38,PAC!$B$11:$O$40,BQ$10,FALSE)</f>
        <v>0</v>
      </c>
      <c r="BR38" s="25"/>
      <c r="BS38" s="25"/>
      <c r="BT38" s="25">
        <f>VLOOKUP($B38,'Fluxo Obrigatórias'!$B$11:$O$40,BP$10,FALSE)</f>
        <v>0</v>
      </c>
      <c r="BU38" s="26">
        <f t="shared" si="8"/>
        <v>0</v>
      </c>
      <c r="BV38" s="24">
        <f>VLOOKUP($B38,'Fontes Tesouro'!$B$11:$O$40,BV$10,FALSE)</f>
        <v>1431114</v>
      </c>
      <c r="BW38" s="25">
        <f>VLOOKUP($B38,'Fontes Próprias'!$B$11:$O$40,BW$10,FALSE)</f>
        <v>1381500</v>
      </c>
      <c r="BX38" s="25">
        <f>VLOOKUP($B38,PAC!$B$11:$O$40,BX$10,FALSE)</f>
        <v>0</v>
      </c>
      <c r="BY38" s="25"/>
      <c r="BZ38" s="25"/>
      <c r="CA38" s="25">
        <f>VLOOKUP($B38,'Fluxo Obrigatórias'!$B$11:$O$40,BW$10,FALSE)</f>
        <v>0</v>
      </c>
      <c r="CB38" s="26">
        <f t="shared" si="9"/>
        <v>2812614</v>
      </c>
      <c r="CC38" s="24">
        <f>VLOOKUP($B38,'Fontes Tesouro'!$B$11:$O$40,CC$10,FALSE)</f>
        <v>2299614</v>
      </c>
      <c r="CD38" s="25">
        <f>VLOOKUP($B38,'Fontes Próprias'!$B$11:$O$40,CD$10,FALSE)</f>
        <v>1381500</v>
      </c>
      <c r="CE38" s="25">
        <f>VLOOKUP($B38,PAC!$B$11:$O$40,CE$10,FALSE)</f>
        <v>0</v>
      </c>
      <c r="CF38" s="25"/>
      <c r="CG38" s="25"/>
      <c r="CH38" s="25">
        <f>VLOOKUP($B38,'Fluxo Obrigatórias'!$B$11:$O$40,CD$10,FALSE)</f>
        <v>0</v>
      </c>
      <c r="CI38" s="25">
        <f t="shared" si="10"/>
        <v>3681114</v>
      </c>
      <c r="CJ38" s="15"/>
      <c r="CK38"/>
    </row>
    <row r="39" spans="1:89" x14ac:dyDescent="0.25">
      <c r="B39" s="61">
        <v>71102</v>
      </c>
      <c r="C39" s="63" t="s">
        <v>51</v>
      </c>
      <c r="D39" s="21"/>
      <c r="E39" s="22"/>
      <c r="F39" s="22"/>
      <c r="G39" s="22"/>
      <c r="H39" s="22"/>
      <c r="I39" s="22"/>
      <c r="J39" s="23"/>
      <c r="K39" s="21">
        <f>VLOOKUP($B39,'Fontes Tesouro'!$B$11:$O$40,K$10,FALSE)</f>
        <v>0</v>
      </c>
      <c r="L39" s="22">
        <f>VLOOKUP($B39,'Fontes Próprias'!$B$11:$O$40,L$10,FALSE)</f>
        <v>0</v>
      </c>
      <c r="M39" s="22">
        <f>VLOOKUP($B39,PAC!$B$11:$O$40,M$10,FALSE)</f>
        <v>0</v>
      </c>
      <c r="N39" s="22"/>
      <c r="O39" s="22"/>
      <c r="P39" s="22">
        <f>VLOOKUP($B39,'Fluxo Obrigatórias'!$B$11:$O$40,L$10,FALSE)</f>
        <v>0</v>
      </c>
      <c r="Q39" s="22">
        <f t="shared" si="0"/>
        <v>0</v>
      </c>
      <c r="R39" s="21">
        <f>VLOOKUP($B39,'Fontes Tesouro'!$B$11:$O$40,R$10,FALSE)</f>
        <v>0</v>
      </c>
      <c r="S39" s="22">
        <f>VLOOKUP($B39,'Fontes Próprias'!$B$11:$O$40,S$10,FALSE)</f>
        <v>0</v>
      </c>
      <c r="T39" s="22">
        <f>VLOOKUP($B39,PAC!$B$11:$O$40,T$10,FALSE)</f>
        <v>0</v>
      </c>
      <c r="U39" s="22"/>
      <c r="V39" s="22"/>
      <c r="W39" s="22">
        <f>VLOOKUP($B39,'Fluxo Obrigatórias'!$B$11:$O$40,S$10,FALSE)</f>
        <v>0</v>
      </c>
      <c r="X39" s="23">
        <f t="shared" si="1"/>
        <v>0</v>
      </c>
      <c r="Y39" s="21">
        <f>VLOOKUP($B39,'Fontes Tesouro'!$B$11:$O$40,Y$10,FALSE)</f>
        <v>0</v>
      </c>
      <c r="Z39" s="22">
        <f>VLOOKUP($B39,'Fontes Próprias'!$B$11:$O$40,Z$10,FALSE)</f>
        <v>0</v>
      </c>
      <c r="AA39" s="22">
        <f>VLOOKUP($B39,PAC!$B$11:$O$40,AA$10,FALSE)</f>
        <v>0</v>
      </c>
      <c r="AB39" s="22"/>
      <c r="AC39" s="22"/>
      <c r="AD39" s="22">
        <f>VLOOKUP($B39,'Fluxo Obrigatórias'!$B$11:$O$40,Z$10,FALSE)</f>
        <v>0</v>
      </c>
      <c r="AE39" s="23">
        <f t="shared" si="2"/>
        <v>0</v>
      </c>
      <c r="AF39" s="21">
        <f>VLOOKUP($B39,'Fontes Tesouro'!$B$11:$O$40,AF$10,FALSE)</f>
        <v>0</v>
      </c>
      <c r="AG39" s="22">
        <f>VLOOKUP($B39,'Fontes Próprias'!$B$11:$O$40,AG$10,FALSE)</f>
        <v>0</v>
      </c>
      <c r="AH39" s="22">
        <f>VLOOKUP($B39,PAC!$B$11:$O$40,AH$10,FALSE)</f>
        <v>0</v>
      </c>
      <c r="AI39" s="22"/>
      <c r="AJ39" s="22"/>
      <c r="AK39" s="22">
        <f>VLOOKUP($B39,'Fluxo Obrigatórias'!$B$11:$O$40,AG$10,FALSE)</f>
        <v>0</v>
      </c>
      <c r="AL39" s="23">
        <f t="shared" si="3"/>
        <v>0</v>
      </c>
      <c r="AM39" s="21">
        <f>VLOOKUP($B39,'Fontes Tesouro'!$B$11:$O$40,AM$10,FALSE)</f>
        <v>0</v>
      </c>
      <c r="AN39" s="22">
        <f>VLOOKUP($B39,'Fontes Próprias'!$B$11:$O$40,AN$10,FALSE)</f>
        <v>0</v>
      </c>
      <c r="AO39" s="22">
        <f>VLOOKUP($B39,PAC!$B$11:$O$40,AO$10,FALSE)</f>
        <v>0</v>
      </c>
      <c r="AP39" s="22"/>
      <c r="AQ39" s="22"/>
      <c r="AR39" s="22">
        <f>VLOOKUP($B39,'Fluxo Obrigatórias'!$B$11:$O$40,AN$10,FALSE)</f>
        <v>0</v>
      </c>
      <c r="AS39" s="23">
        <f t="shared" si="4"/>
        <v>0</v>
      </c>
      <c r="AT39" s="21">
        <f>VLOOKUP($B39,'Fontes Tesouro'!$B$11:$O$40,AT$10,FALSE)</f>
        <v>0</v>
      </c>
      <c r="AU39" s="22">
        <f>VLOOKUP($B39,'Fontes Próprias'!$B$11:$O$40,AU$10,FALSE)</f>
        <v>0</v>
      </c>
      <c r="AV39" s="22">
        <f>VLOOKUP($B39,PAC!$B$11:$O$40,AV$10,FALSE)</f>
        <v>0</v>
      </c>
      <c r="AW39" s="22"/>
      <c r="AX39" s="22"/>
      <c r="AY39" s="22">
        <f>VLOOKUP($B39,'Fluxo Obrigatórias'!$B$11:$O$40,AU$10,FALSE)</f>
        <v>0</v>
      </c>
      <c r="AZ39" s="23">
        <f t="shared" si="5"/>
        <v>0</v>
      </c>
      <c r="BA39" s="21">
        <f>VLOOKUP($B39,'Fontes Tesouro'!$B$11:$O$40,BA$10,FALSE)</f>
        <v>0</v>
      </c>
      <c r="BB39" s="22">
        <f>VLOOKUP($B39,'Fontes Próprias'!$B$11:$O$40,BB$10,FALSE)</f>
        <v>0</v>
      </c>
      <c r="BC39" s="22">
        <f>VLOOKUP($B39,PAC!$B$11:$O$40,BC$10,FALSE)</f>
        <v>0</v>
      </c>
      <c r="BD39" s="22"/>
      <c r="BE39" s="22"/>
      <c r="BF39" s="22">
        <f>VLOOKUP($B39,'Fluxo Obrigatórias'!$B$11:$O$40,BB$10,FALSE)</f>
        <v>0</v>
      </c>
      <c r="BG39" s="23">
        <f t="shared" si="6"/>
        <v>0</v>
      </c>
      <c r="BH39" s="21">
        <f>VLOOKUP($B39,'Fontes Tesouro'!$B$11:$O$40,BH$10,FALSE)</f>
        <v>0</v>
      </c>
      <c r="BI39" s="22">
        <f>VLOOKUP($B39,'Fontes Próprias'!$B$11:$O$40,BI$10,FALSE)</f>
        <v>0</v>
      </c>
      <c r="BJ39" s="22">
        <f>VLOOKUP($B39,PAC!$B$11:$O$40,BJ$10,FALSE)</f>
        <v>0</v>
      </c>
      <c r="BK39" s="22"/>
      <c r="BL39" s="22"/>
      <c r="BM39" s="22">
        <f>VLOOKUP($B39,'Fluxo Obrigatórias'!$B$11:$O$40,BI$10,FALSE)</f>
        <v>0</v>
      </c>
      <c r="BN39" s="23">
        <f t="shared" si="7"/>
        <v>0</v>
      </c>
      <c r="BO39" s="21">
        <f>VLOOKUP($B39,'Fontes Tesouro'!$B$11:$O$40,BO$10,FALSE)</f>
        <v>0</v>
      </c>
      <c r="BP39" s="22">
        <f>VLOOKUP($B39,'Fontes Próprias'!$B$11:$O$40,BP$10,FALSE)</f>
        <v>0</v>
      </c>
      <c r="BQ39" s="22">
        <f>VLOOKUP($B39,PAC!$B$11:$O$40,BQ$10,FALSE)</f>
        <v>0</v>
      </c>
      <c r="BR39" s="22"/>
      <c r="BS39" s="22"/>
      <c r="BT39" s="22">
        <f>VLOOKUP($B39,'Fluxo Obrigatórias'!$B$11:$O$40,BP$10,FALSE)</f>
        <v>0</v>
      </c>
      <c r="BU39" s="23">
        <f t="shared" si="8"/>
        <v>0</v>
      </c>
      <c r="BV39" s="21">
        <f>VLOOKUP($B39,'Fontes Tesouro'!$B$11:$O$40,BV$10,FALSE)</f>
        <v>1096549</v>
      </c>
      <c r="BW39" s="22">
        <f>VLOOKUP($B39,'Fontes Próprias'!$B$11:$O$40,BW$10,FALSE)</f>
        <v>45077</v>
      </c>
      <c r="BX39" s="22">
        <f>VLOOKUP($B39,PAC!$B$11:$O$40,BX$10,FALSE)</f>
        <v>0</v>
      </c>
      <c r="BY39" s="22"/>
      <c r="BZ39" s="22"/>
      <c r="CA39" s="22">
        <f>VLOOKUP($B39,'Fluxo Obrigatórias'!$B$11:$O$40,BW$10,FALSE)</f>
        <v>0</v>
      </c>
      <c r="CB39" s="23">
        <f t="shared" si="9"/>
        <v>1141626</v>
      </c>
      <c r="CC39" s="21">
        <f>VLOOKUP($B39,'Fontes Tesouro'!$B$11:$O$40,CC$10,FALSE)</f>
        <v>1776648</v>
      </c>
      <c r="CD39" s="22">
        <f>VLOOKUP($B39,'Fontes Próprias'!$B$11:$O$40,CD$10,FALSE)</f>
        <v>45593</v>
      </c>
      <c r="CE39" s="22">
        <f>VLOOKUP($B39,PAC!$B$11:$O$40,CE$10,FALSE)</f>
        <v>0</v>
      </c>
      <c r="CF39" s="22"/>
      <c r="CG39" s="22"/>
      <c r="CH39" s="22">
        <f>VLOOKUP($B39,'Fluxo Obrigatórias'!$B$11:$O$40,CD$10,FALSE)</f>
        <v>0</v>
      </c>
      <c r="CI39" s="22">
        <f t="shared" si="10"/>
        <v>1822241</v>
      </c>
      <c r="CJ39" s="1"/>
      <c r="CK39" s="16"/>
    </row>
    <row r="40" spans="1:89" s="16" customFormat="1" x14ac:dyDescent="0.25">
      <c r="A40" s="15"/>
      <c r="B40" s="62">
        <v>73000</v>
      </c>
      <c r="C40" s="64" t="s">
        <v>52</v>
      </c>
      <c r="D40" s="24"/>
      <c r="E40" s="25"/>
      <c r="F40" s="25"/>
      <c r="G40" s="25"/>
      <c r="H40" s="25"/>
      <c r="I40" s="25"/>
      <c r="J40" s="26"/>
      <c r="K40" s="24">
        <f>VLOOKUP($B40,'Fontes Tesouro'!$B$11:$O$40,K$10,FALSE)</f>
        <v>0</v>
      </c>
      <c r="L40" s="25">
        <f>VLOOKUP($B40,'Fontes Próprias'!$B$11:$O$40,L$10,FALSE)</f>
        <v>0</v>
      </c>
      <c r="M40" s="25">
        <f>VLOOKUP($B40,PAC!$B$11:$O$40,M$10,FALSE)</f>
        <v>0</v>
      </c>
      <c r="N40" s="25"/>
      <c r="O40" s="25"/>
      <c r="P40" s="25">
        <f>VLOOKUP($B40,'Fluxo Obrigatórias'!$B$11:$O$40,L$10,FALSE)</f>
        <v>0</v>
      </c>
      <c r="Q40" s="25">
        <f t="shared" si="0"/>
        <v>0</v>
      </c>
      <c r="R40" s="24">
        <f>VLOOKUP($B40,'Fontes Tesouro'!$B$11:$O$40,R$10,FALSE)</f>
        <v>0</v>
      </c>
      <c r="S40" s="25">
        <f>VLOOKUP($B40,'Fontes Próprias'!$B$11:$O$40,S$10,FALSE)</f>
        <v>0</v>
      </c>
      <c r="T40" s="25">
        <f>VLOOKUP($B40,PAC!$B$11:$O$40,T$10,FALSE)</f>
        <v>0</v>
      </c>
      <c r="U40" s="25"/>
      <c r="V40" s="25"/>
      <c r="W40" s="25">
        <f>VLOOKUP($B40,'Fluxo Obrigatórias'!$B$11:$O$40,S$10,FALSE)</f>
        <v>0</v>
      </c>
      <c r="X40" s="26">
        <f t="shared" si="1"/>
        <v>0</v>
      </c>
      <c r="Y40" s="24">
        <f>VLOOKUP($B40,'Fontes Tesouro'!$B$11:$O$40,Y$10,FALSE)</f>
        <v>0</v>
      </c>
      <c r="Z40" s="25">
        <f>VLOOKUP($B40,'Fontes Próprias'!$B$11:$O$40,Z$10,FALSE)</f>
        <v>0</v>
      </c>
      <c r="AA40" s="25">
        <f>VLOOKUP($B40,PAC!$B$11:$O$40,AA$10,FALSE)</f>
        <v>0</v>
      </c>
      <c r="AB40" s="25"/>
      <c r="AC40" s="25"/>
      <c r="AD40" s="25">
        <f>VLOOKUP($B40,'Fluxo Obrigatórias'!$B$11:$O$40,Z$10,FALSE)</f>
        <v>0</v>
      </c>
      <c r="AE40" s="26">
        <f t="shared" si="2"/>
        <v>0</v>
      </c>
      <c r="AF40" s="24">
        <f>VLOOKUP($B40,'Fontes Tesouro'!$B$11:$O$40,AF$10,FALSE)</f>
        <v>0</v>
      </c>
      <c r="AG40" s="25">
        <f>VLOOKUP($B40,'Fontes Próprias'!$B$11:$O$40,AG$10,FALSE)</f>
        <v>0</v>
      </c>
      <c r="AH40" s="25">
        <f>VLOOKUP($B40,PAC!$B$11:$O$40,AH$10,FALSE)</f>
        <v>0</v>
      </c>
      <c r="AI40" s="25"/>
      <c r="AJ40" s="25"/>
      <c r="AK40" s="25">
        <f>VLOOKUP($B40,'Fluxo Obrigatórias'!$B$11:$O$40,AG$10,FALSE)</f>
        <v>0</v>
      </c>
      <c r="AL40" s="26">
        <f t="shared" si="3"/>
        <v>0</v>
      </c>
      <c r="AM40" s="24">
        <f>VLOOKUP($B40,'Fontes Tesouro'!$B$11:$O$40,AM$10,FALSE)</f>
        <v>0</v>
      </c>
      <c r="AN40" s="25">
        <f>VLOOKUP($B40,'Fontes Próprias'!$B$11:$O$40,AN$10,FALSE)</f>
        <v>0</v>
      </c>
      <c r="AO40" s="25">
        <f>VLOOKUP($B40,PAC!$B$11:$O$40,AO$10,FALSE)</f>
        <v>0</v>
      </c>
      <c r="AP40" s="25"/>
      <c r="AQ40" s="25"/>
      <c r="AR40" s="25">
        <f>VLOOKUP($B40,'Fluxo Obrigatórias'!$B$11:$O$40,AN$10,FALSE)</f>
        <v>0</v>
      </c>
      <c r="AS40" s="26">
        <f t="shared" si="4"/>
        <v>0</v>
      </c>
      <c r="AT40" s="24">
        <f>VLOOKUP($B40,'Fontes Tesouro'!$B$11:$O$40,AT$10,FALSE)</f>
        <v>0</v>
      </c>
      <c r="AU40" s="25">
        <f>VLOOKUP($B40,'Fontes Próprias'!$B$11:$O$40,AU$10,FALSE)</f>
        <v>0</v>
      </c>
      <c r="AV40" s="25">
        <f>VLOOKUP($B40,PAC!$B$11:$O$40,AV$10,FALSE)</f>
        <v>0</v>
      </c>
      <c r="AW40" s="25"/>
      <c r="AX40" s="25"/>
      <c r="AY40" s="25">
        <f>VLOOKUP($B40,'Fluxo Obrigatórias'!$B$11:$O$40,AU$10,FALSE)</f>
        <v>0</v>
      </c>
      <c r="AZ40" s="26">
        <f t="shared" si="5"/>
        <v>0</v>
      </c>
      <c r="BA40" s="24">
        <f>VLOOKUP($B40,'Fontes Tesouro'!$B$11:$O$40,BA$10,FALSE)</f>
        <v>0</v>
      </c>
      <c r="BB40" s="25">
        <f>VLOOKUP($B40,'Fontes Próprias'!$B$11:$O$40,BB$10,FALSE)</f>
        <v>0</v>
      </c>
      <c r="BC40" s="25">
        <f>VLOOKUP($B40,PAC!$B$11:$O$40,BC$10,FALSE)</f>
        <v>0</v>
      </c>
      <c r="BD40" s="25"/>
      <c r="BE40" s="25"/>
      <c r="BF40" s="25">
        <f>VLOOKUP($B40,'Fluxo Obrigatórias'!$B$11:$O$40,BB$10,FALSE)</f>
        <v>0</v>
      </c>
      <c r="BG40" s="26">
        <f t="shared" si="6"/>
        <v>0</v>
      </c>
      <c r="BH40" s="24">
        <f>VLOOKUP($B40,'Fontes Tesouro'!$B$11:$O$40,BH$10,FALSE)</f>
        <v>0</v>
      </c>
      <c r="BI40" s="25">
        <f>VLOOKUP($B40,'Fontes Próprias'!$B$11:$O$40,BI$10,FALSE)</f>
        <v>0</v>
      </c>
      <c r="BJ40" s="25">
        <f>VLOOKUP($B40,PAC!$B$11:$O$40,BJ$10,FALSE)</f>
        <v>0</v>
      </c>
      <c r="BK40" s="25"/>
      <c r="BL40" s="25"/>
      <c r="BM40" s="25">
        <f>VLOOKUP($B40,'Fluxo Obrigatórias'!$B$11:$O$40,BI$10,FALSE)</f>
        <v>0</v>
      </c>
      <c r="BN40" s="26">
        <f t="shared" si="7"/>
        <v>0</v>
      </c>
      <c r="BO40" s="24">
        <f>VLOOKUP($B40,'Fontes Tesouro'!$B$11:$O$40,BO$10,FALSE)</f>
        <v>0</v>
      </c>
      <c r="BP40" s="25">
        <f>VLOOKUP($B40,'Fontes Próprias'!$B$11:$O$40,BP$10,FALSE)</f>
        <v>0</v>
      </c>
      <c r="BQ40" s="25">
        <f>VLOOKUP($B40,PAC!$B$11:$O$40,BQ$10,FALSE)</f>
        <v>0</v>
      </c>
      <c r="BR40" s="25"/>
      <c r="BS40" s="25"/>
      <c r="BT40" s="25">
        <f>VLOOKUP($B40,'Fluxo Obrigatórias'!$B$11:$O$40,BP$10,FALSE)</f>
        <v>0</v>
      </c>
      <c r="BU40" s="26">
        <f t="shared" si="8"/>
        <v>0</v>
      </c>
      <c r="BV40" s="24">
        <f>VLOOKUP($B40,'Fontes Tesouro'!$B$11:$O$40,BV$10,FALSE)</f>
        <v>12897</v>
      </c>
      <c r="BW40" s="25">
        <f>VLOOKUP($B40,'Fontes Próprias'!$B$11:$O$40,BW$10,FALSE)</f>
        <v>0</v>
      </c>
      <c r="BX40" s="25">
        <f>VLOOKUP($B40,PAC!$B$11:$O$40,BX$10,FALSE)</f>
        <v>0</v>
      </c>
      <c r="BY40" s="25"/>
      <c r="BZ40" s="25"/>
      <c r="CA40" s="25">
        <f>VLOOKUP($B40,'Fluxo Obrigatórias'!$B$11:$O$40,BW$10,FALSE)</f>
        <v>119019</v>
      </c>
      <c r="CB40" s="26">
        <f t="shared" si="9"/>
        <v>131916</v>
      </c>
      <c r="CC40" s="24">
        <f>VLOOKUP($B40,'Fontes Tesouro'!$B$11:$O$40,CC$10,FALSE)</f>
        <v>14412</v>
      </c>
      <c r="CD40" s="25">
        <f>VLOOKUP($B40,'Fontes Próprias'!$B$11:$O$40,CD$10,FALSE)</f>
        <v>0</v>
      </c>
      <c r="CE40" s="25">
        <f>VLOOKUP($B40,PAC!$B$11:$O$40,CE$10,FALSE)</f>
        <v>0</v>
      </c>
      <c r="CF40" s="25"/>
      <c r="CG40" s="25"/>
      <c r="CH40" s="25">
        <f>VLOOKUP($B40,'Fluxo Obrigatórias'!$B$11:$O$40,CD$10,FALSE)</f>
        <v>143755</v>
      </c>
      <c r="CI40" s="25">
        <f>SUM(CC40:CH40)</f>
        <v>158167</v>
      </c>
      <c r="CJ40" s="15"/>
      <c r="CK40" s="8"/>
    </row>
    <row r="41" spans="1:89" x14ac:dyDescent="0.25">
      <c r="B41" s="61">
        <v>74000</v>
      </c>
      <c r="C41" s="63" t="s">
        <v>53</v>
      </c>
      <c r="D41" s="21"/>
      <c r="E41" s="22"/>
      <c r="F41" s="22"/>
      <c r="G41" s="22"/>
      <c r="H41" s="22"/>
      <c r="I41" s="22"/>
      <c r="J41" s="23"/>
      <c r="K41" s="21">
        <f>VLOOKUP($B41,'Fontes Tesouro'!$B$11:$O$40,K$10,FALSE)</f>
        <v>0</v>
      </c>
      <c r="L41" s="22">
        <f>VLOOKUP($B41,'Fontes Próprias'!$B$11:$O$40,L$10,FALSE)</f>
        <v>0</v>
      </c>
      <c r="M41" s="22">
        <f>VLOOKUP($B41,PAC!$B$11:$O$40,M$10,FALSE)</f>
        <v>0</v>
      </c>
      <c r="N41" s="22"/>
      <c r="O41" s="22"/>
      <c r="P41" s="22">
        <f>VLOOKUP($B41,'Fluxo Obrigatórias'!$B$11:$O$40,L$10,FALSE)</f>
        <v>0</v>
      </c>
      <c r="Q41" s="22">
        <f t="shared" si="0"/>
        <v>0</v>
      </c>
      <c r="R41" s="21">
        <f>VLOOKUP($B41,'Fontes Tesouro'!$B$11:$O$40,R$10,FALSE)</f>
        <v>0</v>
      </c>
      <c r="S41" s="22">
        <f>VLOOKUP($B41,'Fontes Próprias'!$B$11:$O$40,S$10,FALSE)</f>
        <v>0</v>
      </c>
      <c r="T41" s="22">
        <f>VLOOKUP($B41,PAC!$B$11:$O$40,T$10,FALSE)</f>
        <v>0</v>
      </c>
      <c r="U41" s="22"/>
      <c r="V41" s="22"/>
      <c r="W41" s="22">
        <f>VLOOKUP($B41,'Fluxo Obrigatórias'!$B$11:$O$40,S$10,FALSE)</f>
        <v>0</v>
      </c>
      <c r="X41" s="23">
        <f t="shared" si="1"/>
        <v>0</v>
      </c>
      <c r="Y41" s="21">
        <f>VLOOKUP($B41,'Fontes Tesouro'!$B$11:$O$40,Y$10,FALSE)</f>
        <v>0</v>
      </c>
      <c r="Z41" s="22">
        <f>VLOOKUP($B41,'Fontes Próprias'!$B$11:$O$40,Z$10,FALSE)</f>
        <v>0</v>
      </c>
      <c r="AA41" s="22">
        <f>VLOOKUP($B41,PAC!$B$11:$O$40,AA$10,FALSE)</f>
        <v>0</v>
      </c>
      <c r="AB41" s="22"/>
      <c r="AC41" s="22"/>
      <c r="AD41" s="22">
        <f>VLOOKUP($B41,'Fluxo Obrigatórias'!$B$11:$O$40,Z$10,FALSE)</f>
        <v>0</v>
      </c>
      <c r="AE41" s="23">
        <f t="shared" si="2"/>
        <v>0</v>
      </c>
      <c r="AF41" s="21">
        <f>VLOOKUP($B41,'Fontes Tesouro'!$B$11:$O$40,AF$10,FALSE)</f>
        <v>0</v>
      </c>
      <c r="AG41" s="22">
        <f>VLOOKUP($B41,'Fontes Próprias'!$B$11:$O$40,AG$10,FALSE)</f>
        <v>0</v>
      </c>
      <c r="AH41" s="22">
        <f>VLOOKUP($B41,PAC!$B$11:$O$40,AH$10,FALSE)</f>
        <v>0</v>
      </c>
      <c r="AI41" s="22"/>
      <c r="AJ41" s="22"/>
      <c r="AK41" s="22">
        <f>VLOOKUP($B41,'Fluxo Obrigatórias'!$B$11:$O$40,AG$10,FALSE)</f>
        <v>0</v>
      </c>
      <c r="AL41" s="23">
        <f t="shared" si="3"/>
        <v>0</v>
      </c>
      <c r="AM41" s="21">
        <f>VLOOKUP($B41,'Fontes Tesouro'!$B$11:$O$40,AM$10,FALSE)</f>
        <v>0</v>
      </c>
      <c r="AN41" s="22">
        <f>VLOOKUP($B41,'Fontes Próprias'!$B$11:$O$40,AN$10,FALSE)</f>
        <v>0</v>
      </c>
      <c r="AO41" s="22">
        <f>VLOOKUP($B41,PAC!$B$11:$O$40,AO$10,FALSE)</f>
        <v>0</v>
      </c>
      <c r="AP41" s="22"/>
      <c r="AQ41" s="22"/>
      <c r="AR41" s="22">
        <f>VLOOKUP($B41,'Fluxo Obrigatórias'!$B$11:$O$40,AN$10,FALSE)</f>
        <v>0</v>
      </c>
      <c r="AS41" s="23">
        <f t="shared" si="4"/>
        <v>0</v>
      </c>
      <c r="AT41" s="21">
        <f>VLOOKUP($B41,'Fontes Tesouro'!$B$11:$O$40,AT$10,FALSE)</f>
        <v>0</v>
      </c>
      <c r="AU41" s="22">
        <f>VLOOKUP($B41,'Fontes Próprias'!$B$11:$O$40,AU$10,FALSE)</f>
        <v>0</v>
      </c>
      <c r="AV41" s="22">
        <f>VLOOKUP($B41,PAC!$B$11:$O$40,AV$10,FALSE)</f>
        <v>0</v>
      </c>
      <c r="AW41" s="22"/>
      <c r="AX41" s="22"/>
      <c r="AY41" s="22">
        <f>VLOOKUP($B41,'Fluxo Obrigatórias'!$B$11:$O$40,AU$10,FALSE)</f>
        <v>0</v>
      </c>
      <c r="AZ41" s="23">
        <f t="shared" si="5"/>
        <v>0</v>
      </c>
      <c r="BA41" s="21">
        <f>VLOOKUP($B41,'Fontes Tesouro'!$B$11:$O$40,BA$10,FALSE)</f>
        <v>0</v>
      </c>
      <c r="BB41" s="22">
        <f>VLOOKUP($B41,'Fontes Próprias'!$B$11:$O$40,BB$10,FALSE)</f>
        <v>0</v>
      </c>
      <c r="BC41" s="22">
        <f>VLOOKUP($B41,PAC!$B$11:$O$40,BC$10,FALSE)</f>
        <v>0</v>
      </c>
      <c r="BD41" s="22"/>
      <c r="BE41" s="22"/>
      <c r="BF41" s="22">
        <f>VLOOKUP($B41,'Fluxo Obrigatórias'!$B$11:$O$40,BB$10,FALSE)</f>
        <v>0</v>
      </c>
      <c r="BG41" s="23">
        <f t="shared" si="6"/>
        <v>0</v>
      </c>
      <c r="BH41" s="21">
        <f>VLOOKUP($B41,'Fontes Tesouro'!$B$11:$O$40,BH$10,FALSE)</f>
        <v>0</v>
      </c>
      <c r="BI41" s="22">
        <f>VLOOKUP($B41,'Fontes Próprias'!$B$11:$O$40,BI$10,FALSE)</f>
        <v>0</v>
      </c>
      <c r="BJ41" s="22">
        <f>VLOOKUP($B41,PAC!$B$11:$O$40,BJ$10,FALSE)</f>
        <v>0</v>
      </c>
      <c r="BK41" s="22"/>
      <c r="BL41" s="22"/>
      <c r="BM41" s="22">
        <f>VLOOKUP($B41,'Fluxo Obrigatórias'!$B$11:$O$40,BI$10,FALSE)</f>
        <v>0</v>
      </c>
      <c r="BN41" s="23">
        <f t="shared" si="7"/>
        <v>0</v>
      </c>
      <c r="BO41" s="21">
        <f>VLOOKUP($B41,'Fontes Tesouro'!$B$11:$O$40,BO$10,FALSE)</f>
        <v>0</v>
      </c>
      <c r="BP41" s="22">
        <f>VLOOKUP($B41,'Fontes Próprias'!$B$11:$O$40,BP$10,FALSE)</f>
        <v>0</v>
      </c>
      <c r="BQ41" s="22">
        <f>VLOOKUP($B41,PAC!$B$11:$O$40,BQ$10,FALSE)</f>
        <v>0</v>
      </c>
      <c r="BR41" s="22"/>
      <c r="BS41" s="22"/>
      <c r="BT41" s="22">
        <f>VLOOKUP($B41,'Fluxo Obrigatórias'!$B$11:$O$40,BP$10,FALSE)</f>
        <v>0</v>
      </c>
      <c r="BU41" s="23">
        <f t="shared" si="8"/>
        <v>0</v>
      </c>
      <c r="BV41" s="21">
        <f>VLOOKUP($B41,'Fontes Tesouro'!$B$11:$O$40,BV$10,FALSE)</f>
        <v>1183693</v>
      </c>
      <c r="BW41" s="22">
        <f>VLOOKUP($B41,'Fontes Próprias'!$B$11:$O$40,BW$10,FALSE)</f>
        <v>362816</v>
      </c>
      <c r="BX41" s="22">
        <f>VLOOKUP($B41,PAC!$B$11:$O$40,BX$10,FALSE)</f>
        <v>0</v>
      </c>
      <c r="BY41" s="22"/>
      <c r="BZ41" s="22"/>
      <c r="CA41" s="22">
        <f>VLOOKUP($B41,'Fluxo Obrigatórias'!$B$11:$O$40,BW$10,FALSE)</f>
        <v>0</v>
      </c>
      <c r="CB41" s="23">
        <f t="shared" si="9"/>
        <v>1546509</v>
      </c>
      <c r="CC41" s="21">
        <f>VLOOKUP($B41,'Fontes Tesouro'!$B$11:$O$40,CC$10,FALSE)</f>
        <v>917890</v>
      </c>
      <c r="CD41" s="22">
        <f>VLOOKUP($B41,'Fontes Próprias'!$B$11:$O$40,CD$10,FALSE)</f>
        <v>109426</v>
      </c>
      <c r="CE41" s="22">
        <f>VLOOKUP($B41,PAC!$B$11:$O$40,CE$10,FALSE)</f>
        <v>0</v>
      </c>
      <c r="CF41" s="22"/>
      <c r="CG41" s="22"/>
      <c r="CH41" s="22">
        <f>VLOOKUP($B41,'Fluxo Obrigatórias'!$B$11:$O$40,CD$10,FALSE)</f>
        <v>0</v>
      </c>
      <c r="CI41" s="22">
        <f t="shared" si="10"/>
        <v>1027316</v>
      </c>
      <c r="CJ41" s="1"/>
    </row>
    <row r="42" spans="1:89" s="16" customFormat="1" x14ac:dyDescent="0.25">
      <c r="A42" s="15"/>
      <c r="B42" s="62">
        <v>81000</v>
      </c>
      <c r="C42" s="64" t="s">
        <v>54</v>
      </c>
      <c r="D42" s="24"/>
      <c r="E42" s="25"/>
      <c r="F42" s="25"/>
      <c r="G42" s="25"/>
      <c r="H42" s="25"/>
      <c r="I42" s="25"/>
      <c r="J42" s="26"/>
      <c r="K42" s="24">
        <f>VLOOKUP($B42,'Fontes Tesouro'!$B$11:$O$40,K$10,FALSE)</f>
        <v>0</v>
      </c>
      <c r="L42" s="25">
        <f>VLOOKUP($B42,'Fontes Próprias'!$B$11:$O$40,L$10,FALSE)</f>
        <v>0</v>
      </c>
      <c r="M42" s="25">
        <f>VLOOKUP($B42,PAC!$B$11:$O$40,M$10,FALSE)</f>
        <v>0</v>
      </c>
      <c r="N42" s="25"/>
      <c r="O42" s="25"/>
      <c r="P42" s="25">
        <f>VLOOKUP($B42,'Fluxo Obrigatórias'!$B$11:$O$40,L$10,FALSE)</f>
        <v>0</v>
      </c>
      <c r="Q42" s="25">
        <f t="shared" si="0"/>
        <v>0</v>
      </c>
      <c r="R42" s="24">
        <f>VLOOKUP($B42,'Fontes Tesouro'!$B$11:$O$40,R$10,FALSE)</f>
        <v>0</v>
      </c>
      <c r="S42" s="25">
        <f>VLOOKUP($B42,'Fontes Próprias'!$B$11:$O$40,S$10,FALSE)</f>
        <v>0</v>
      </c>
      <c r="T42" s="25">
        <f>VLOOKUP($B42,PAC!$B$11:$O$40,T$10,FALSE)</f>
        <v>0</v>
      </c>
      <c r="U42" s="25"/>
      <c r="V42" s="25"/>
      <c r="W42" s="25">
        <f>VLOOKUP($B42,'Fluxo Obrigatórias'!$B$11:$O$40,S$10,FALSE)</f>
        <v>0</v>
      </c>
      <c r="X42" s="26">
        <f t="shared" si="1"/>
        <v>0</v>
      </c>
      <c r="Y42" s="24">
        <f>VLOOKUP($B42,'Fontes Tesouro'!$B$11:$O$40,Y$10,FALSE)</f>
        <v>0</v>
      </c>
      <c r="Z42" s="25">
        <f>VLOOKUP($B42,'Fontes Próprias'!$B$11:$O$40,Z$10,FALSE)</f>
        <v>0</v>
      </c>
      <c r="AA42" s="25">
        <f>VLOOKUP($B42,PAC!$B$11:$O$40,AA$10,FALSE)</f>
        <v>0</v>
      </c>
      <c r="AB42" s="25"/>
      <c r="AC42" s="25"/>
      <c r="AD42" s="25">
        <f>VLOOKUP($B42,'Fluxo Obrigatórias'!$B$11:$O$40,Z$10,FALSE)</f>
        <v>0</v>
      </c>
      <c r="AE42" s="26">
        <f t="shared" si="2"/>
        <v>0</v>
      </c>
      <c r="AF42" s="24">
        <f>VLOOKUP($B42,'Fontes Tesouro'!$B$11:$O$40,AF$10,FALSE)</f>
        <v>0</v>
      </c>
      <c r="AG42" s="25">
        <f>VLOOKUP($B42,'Fontes Próprias'!$B$11:$O$40,AG$10,FALSE)</f>
        <v>0</v>
      </c>
      <c r="AH42" s="25">
        <f>VLOOKUP($B42,PAC!$B$11:$O$40,AH$10,FALSE)</f>
        <v>0</v>
      </c>
      <c r="AI42" s="25"/>
      <c r="AJ42" s="25"/>
      <c r="AK42" s="25">
        <f>VLOOKUP($B42,'Fluxo Obrigatórias'!$B$11:$O$40,AG$10,FALSE)</f>
        <v>0</v>
      </c>
      <c r="AL42" s="26">
        <f t="shared" si="3"/>
        <v>0</v>
      </c>
      <c r="AM42" s="24">
        <f>VLOOKUP($B42,'Fontes Tesouro'!$B$11:$O$40,AM$10,FALSE)</f>
        <v>0</v>
      </c>
      <c r="AN42" s="25">
        <f>VLOOKUP($B42,'Fontes Próprias'!$B$11:$O$40,AN$10,FALSE)</f>
        <v>0</v>
      </c>
      <c r="AO42" s="25">
        <f>VLOOKUP($B42,PAC!$B$11:$O$40,AO$10,FALSE)</f>
        <v>0</v>
      </c>
      <c r="AP42" s="25"/>
      <c r="AQ42" s="25"/>
      <c r="AR42" s="25">
        <f>VLOOKUP($B42,'Fluxo Obrigatórias'!$B$11:$O$40,AN$10,FALSE)</f>
        <v>0</v>
      </c>
      <c r="AS42" s="26">
        <f t="shared" si="4"/>
        <v>0</v>
      </c>
      <c r="AT42" s="24">
        <f>VLOOKUP($B42,'Fontes Tesouro'!$B$11:$O$40,AT$10,FALSE)</f>
        <v>0</v>
      </c>
      <c r="AU42" s="25">
        <f>VLOOKUP($B42,'Fontes Próprias'!$B$11:$O$40,AU$10,FALSE)</f>
        <v>0</v>
      </c>
      <c r="AV42" s="25">
        <f>VLOOKUP($B42,PAC!$B$11:$O$40,AV$10,FALSE)</f>
        <v>0</v>
      </c>
      <c r="AW42" s="25"/>
      <c r="AX42" s="25"/>
      <c r="AY42" s="25">
        <f>VLOOKUP($B42,'Fluxo Obrigatórias'!$B$11:$O$40,AU$10,FALSE)</f>
        <v>0</v>
      </c>
      <c r="AZ42" s="26">
        <f t="shared" si="5"/>
        <v>0</v>
      </c>
      <c r="BA42" s="24">
        <f>VLOOKUP($B42,'Fontes Tesouro'!$B$11:$O$40,BA$10,FALSE)</f>
        <v>0</v>
      </c>
      <c r="BB42" s="25">
        <f>VLOOKUP($B42,'Fontes Próprias'!$B$11:$O$40,BB$10,FALSE)</f>
        <v>0</v>
      </c>
      <c r="BC42" s="25">
        <f>VLOOKUP($B42,PAC!$B$11:$O$40,BC$10,FALSE)</f>
        <v>0</v>
      </c>
      <c r="BD42" s="25"/>
      <c r="BE42" s="25"/>
      <c r="BF42" s="25">
        <f>VLOOKUP($B42,'Fluxo Obrigatórias'!$B$11:$O$40,BB$10,FALSE)</f>
        <v>0</v>
      </c>
      <c r="BG42" s="26">
        <f t="shared" si="6"/>
        <v>0</v>
      </c>
      <c r="BH42" s="24">
        <f>VLOOKUP($B42,'Fontes Tesouro'!$B$11:$O$40,BH$10,FALSE)</f>
        <v>0</v>
      </c>
      <c r="BI42" s="25">
        <f>VLOOKUP($B42,'Fontes Próprias'!$B$11:$O$40,BI$10,FALSE)</f>
        <v>0</v>
      </c>
      <c r="BJ42" s="25">
        <f>VLOOKUP($B42,PAC!$B$11:$O$40,BJ$10,FALSE)</f>
        <v>0</v>
      </c>
      <c r="BK42" s="25"/>
      <c r="BL42" s="25"/>
      <c r="BM42" s="25">
        <f>VLOOKUP($B42,'Fluxo Obrigatórias'!$B$11:$O$40,BI$10,FALSE)</f>
        <v>0</v>
      </c>
      <c r="BN42" s="26">
        <f t="shared" si="7"/>
        <v>0</v>
      </c>
      <c r="BO42" s="24">
        <f>VLOOKUP($B42,'Fontes Tesouro'!$B$11:$O$40,BO$10,FALSE)</f>
        <v>0</v>
      </c>
      <c r="BP42" s="25">
        <f>VLOOKUP($B42,'Fontes Próprias'!$B$11:$O$40,BP$10,FALSE)</f>
        <v>0</v>
      </c>
      <c r="BQ42" s="25">
        <f>VLOOKUP($B42,PAC!$B$11:$O$40,BQ$10,FALSE)</f>
        <v>0</v>
      </c>
      <c r="BR42" s="25"/>
      <c r="BS42" s="25"/>
      <c r="BT42" s="25">
        <f>VLOOKUP($B42,'Fluxo Obrigatórias'!$B$11:$O$40,BP$10,FALSE)</f>
        <v>0</v>
      </c>
      <c r="BU42" s="26">
        <f t="shared" si="8"/>
        <v>0</v>
      </c>
      <c r="BV42" s="24">
        <f>VLOOKUP($B42,'Fontes Tesouro'!$B$11:$O$40,BV$10,FALSE)</f>
        <v>153917</v>
      </c>
      <c r="BW42" s="25">
        <f>VLOOKUP($B42,'Fontes Próprias'!$B$11:$O$40,BW$10,FALSE)</f>
        <v>5572</v>
      </c>
      <c r="BX42" s="25">
        <f>VLOOKUP($B42,PAC!$B$11:$O$40,BX$10,FALSE)</f>
        <v>0</v>
      </c>
      <c r="BY42" s="25"/>
      <c r="BZ42" s="25"/>
      <c r="CA42" s="25">
        <f>VLOOKUP($B42,'Fluxo Obrigatórias'!$B$11:$O$40,BW$10,FALSE)</f>
        <v>1878</v>
      </c>
      <c r="CB42" s="26">
        <f t="shared" si="9"/>
        <v>161367</v>
      </c>
      <c r="CC42" s="24">
        <f>VLOOKUP($B42,'Fontes Tesouro'!$B$11:$O$40,CC$10,FALSE)</f>
        <v>257353</v>
      </c>
      <c r="CD42" s="25">
        <f>VLOOKUP($B42,'Fontes Próprias'!$B$11:$O$40,CD$10,FALSE)</f>
        <v>6125</v>
      </c>
      <c r="CE42" s="25">
        <f>VLOOKUP($B42,PAC!$B$11:$O$40,CE$10,FALSE)</f>
        <v>0</v>
      </c>
      <c r="CF42" s="25"/>
      <c r="CG42" s="25"/>
      <c r="CH42" s="25">
        <f>VLOOKUP($B42,'Fluxo Obrigatórias'!$B$11:$O$40,CD$10,FALSE)</f>
        <v>2076</v>
      </c>
      <c r="CI42" s="25">
        <f t="shared" si="10"/>
        <v>265554</v>
      </c>
      <c r="CJ42" s="15"/>
    </row>
    <row r="43" spans="1:89" s="16" customFormat="1" x14ac:dyDescent="0.25">
      <c r="A43" s="15"/>
      <c r="B43" s="61"/>
      <c r="C43" s="63" t="s">
        <v>20</v>
      </c>
      <c r="D43" s="21"/>
      <c r="E43" s="22"/>
      <c r="F43" s="22"/>
      <c r="G43" s="22"/>
      <c r="H43" s="22"/>
      <c r="I43" s="22"/>
      <c r="J43" s="23"/>
      <c r="K43" s="21"/>
      <c r="L43" s="22"/>
      <c r="M43" s="22"/>
      <c r="N43" s="22">
        <f>INDEX('Emendas Indiv. e de Bancadas'!$B$11:$N$12,N47,N48)</f>
        <v>0</v>
      </c>
      <c r="O43" s="22"/>
      <c r="P43" s="22"/>
      <c r="Q43" s="22">
        <f t="shared" si="0"/>
        <v>0</v>
      </c>
      <c r="R43" s="21"/>
      <c r="S43" s="22"/>
      <c r="T43" s="22"/>
      <c r="U43" s="22">
        <f>INDEX('Emendas Indiv. e de Bancadas'!$B$11:$N$12,U47,U48)</f>
        <v>0</v>
      </c>
      <c r="V43" s="22"/>
      <c r="W43" s="22"/>
      <c r="X43" s="22">
        <f t="shared" si="1"/>
        <v>0</v>
      </c>
      <c r="Y43" s="21"/>
      <c r="Z43" s="22"/>
      <c r="AA43" s="22"/>
      <c r="AB43" s="22">
        <f>INDEX('Emendas Indiv. e de Bancadas'!$B$11:$N$12,AB47,AB48)</f>
        <v>0</v>
      </c>
      <c r="AC43" s="22"/>
      <c r="AD43" s="22"/>
      <c r="AE43" s="22">
        <f t="shared" si="2"/>
        <v>0</v>
      </c>
      <c r="AF43" s="21"/>
      <c r="AG43" s="22"/>
      <c r="AH43" s="22"/>
      <c r="AI43" s="22">
        <f>INDEX('Emendas Indiv. e de Bancadas'!$B$11:$N$12,AI47,AI48)</f>
        <v>0</v>
      </c>
      <c r="AJ43" s="22"/>
      <c r="AK43" s="22"/>
      <c r="AL43" s="22">
        <f t="shared" si="3"/>
        <v>0</v>
      </c>
      <c r="AM43" s="21"/>
      <c r="AN43" s="22"/>
      <c r="AO43" s="22"/>
      <c r="AP43" s="22">
        <f>INDEX('Emendas Indiv. e de Bancadas'!$B$11:$N$12,AP47,AP48)</f>
        <v>0</v>
      </c>
      <c r="AQ43" s="22"/>
      <c r="AR43" s="22"/>
      <c r="AS43" s="22">
        <f t="shared" si="4"/>
        <v>0</v>
      </c>
      <c r="AT43" s="21"/>
      <c r="AU43" s="22"/>
      <c r="AV43" s="22"/>
      <c r="AW43" s="22">
        <f>INDEX('Emendas Indiv. e de Bancadas'!$B$11:$N$12,AW47,AW48)</f>
        <v>0</v>
      </c>
      <c r="AX43" s="22"/>
      <c r="AY43" s="22"/>
      <c r="AZ43" s="22">
        <f t="shared" si="5"/>
        <v>0</v>
      </c>
      <c r="BA43" s="21"/>
      <c r="BB43" s="22"/>
      <c r="BC43" s="22"/>
      <c r="BD43" s="22">
        <f>INDEX('Emendas Indiv. e de Bancadas'!$B$11:$N$12,BD47,BD48)</f>
        <v>0</v>
      </c>
      <c r="BE43" s="22"/>
      <c r="BF43" s="22"/>
      <c r="BG43" s="22">
        <f t="shared" si="6"/>
        <v>0</v>
      </c>
      <c r="BH43" s="21"/>
      <c r="BI43" s="22"/>
      <c r="BJ43" s="22"/>
      <c r="BK43" s="22">
        <f>INDEX('Emendas Indiv. e de Bancadas'!$B$11:$N$12,BK47,BK48)</f>
        <v>0</v>
      </c>
      <c r="BL43" s="22"/>
      <c r="BM43" s="22"/>
      <c r="BN43" s="22">
        <f t="shared" si="7"/>
        <v>0</v>
      </c>
      <c r="BO43" s="21"/>
      <c r="BP43" s="22"/>
      <c r="BQ43" s="22"/>
      <c r="BR43" s="22">
        <f>INDEX('Emendas Indiv. e de Bancadas'!$B$11:$N$12,BR47,BR48)</f>
        <v>0</v>
      </c>
      <c r="BS43" s="22"/>
      <c r="BT43" s="22"/>
      <c r="BU43" s="22">
        <f t="shared" si="8"/>
        <v>0</v>
      </c>
      <c r="BV43" s="21"/>
      <c r="BW43" s="22"/>
      <c r="BX43" s="22"/>
      <c r="BY43" s="22">
        <f>INDEX('Emendas Indiv. e de Bancadas'!$B$11:$N$12,BY47,BY48)</f>
        <v>8489130</v>
      </c>
      <c r="BZ43" s="22"/>
      <c r="CA43" s="22"/>
      <c r="CB43" s="22">
        <f t="shared" si="9"/>
        <v>8489130</v>
      </c>
      <c r="CC43" s="21"/>
      <c r="CD43" s="22"/>
      <c r="CE43" s="22"/>
      <c r="CF43" s="22">
        <f>INDEX('Emendas Indiv. e de Bancadas'!$B$11:$N$12,CF47,CF48)</f>
        <v>8768759</v>
      </c>
      <c r="CG43" s="22"/>
      <c r="CH43" s="22"/>
      <c r="CI43" s="22">
        <f t="shared" si="10"/>
        <v>8768759</v>
      </c>
      <c r="CJ43" s="15"/>
    </row>
    <row r="44" spans="1:89" s="16" customFormat="1" ht="15.75" thickBot="1" x14ac:dyDescent="0.3">
      <c r="A44" s="15"/>
      <c r="B44" s="78"/>
      <c r="C44" s="79" t="s">
        <v>21</v>
      </c>
      <c r="D44" s="80"/>
      <c r="E44" s="81"/>
      <c r="F44" s="81"/>
      <c r="G44" s="81"/>
      <c r="H44" s="81"/>
      <c r="I44" s="81"/>
      <c r="J44" s="81"/>
      <c r="K44" s="80"/>
      <c r="L44" s="82"/>
      <c r="M44" s="82"/>
      <c r="N44" s="82"/>
      <c r="O44" s="82">
        <f>INDEX('Emendas Indiv. e de Bancadas'!$B$11:$N$12,O47,O48)</f>
        <v>0</v>
      </c>
      <c r="P44" s="82"/>
      <c r="Q44" s="25">
        <f t="shared" si="0"/>
        <v>0</v>
      </c>
      <c r="R44" s="80"/>
      <c r="S44" s="82"/>
      <c r="T44" s="82"/>
      <c r="U44" s="82"/>
      <c r="V44" s="82">
        <f>INDEX('Emendas Indiv. e de Bancadas'!$B$11:$N$12,V47,V48)</f>
        <v>0</v>
      </c>
      <c r="W44" s="83"/>
      <c r="X44" s="25">
        <f t="shared" si="1"/>
        <v>0</v>
      </c>
      <c r="Y44" s="80"/>
      <c r="Z44" s="82"/>
      <c r="AA44" s="82"/>
      <c r="AB44" s="82"/>
      <c r="AC44" s="82">
        <f>INDEX('Emendas Indiv. e de Bancadas'!$B$11:$N$12,AC47,AC48)</f>
        <v>0</v>
      </c>
      <c r="AD44" s="83"/>
      <c r="AE44" s="25">
        <f t="shared" si="2"/>
        <v>0</v>
      </c>
      <c r="AF44" s="80"/>
      <c r="AG44" s="82"/>
      <c r="AH44" s="82"/>
      <c r="AI44" s="82"/>
      <c r="AJ44" s="82">
        <f>INDEX('Emendas Indiv. e de Bancadas'!$B$11:$N$12,AJ47,AJ48)</f>
        <v>0</v>
      </c>
      <c r="AK44" s="83"/>
      <c r="AL44" s="25">
        <f t="shared" si="3"/>
        <v>0</v>
      </c>
      <c r="AM44" s="80"/>
      <c r="AN44" s="82"/>
      <c r="AO44" s="82"/>
      <c r="AP44" s="82"/>
      <c r="AQ44" s="82">
        <f>INDEX('Emendas Indiv. e de Bancadas'!$B$11:$N$12,AQ47,AQ48)</f>
        <v>0</v>
      </c>
      <c r="AR44" s="83"/>
      <c r="AS44" s="25">
        <f t="shared" si="4"/>
        <v>0</v>
      </c>
      <c r="AT44" s="80"/>
      <c r="AU44" s="82"/>
      <c r="AV44" s="82"/>
      <c r="AW44" s="82"/>
      <c r="AX44" s="82">
        <f>INDEX('Emendas Indiv. e de Bancadas'!$B$11:$N$12,AX47,AX48)</f>
        <v>0</v>
      </c>
      <c r="AY44" s="83"/>
      <c r="AZ44" s="25">
        <f t="shared" si="5"/>
        <v>0</v>
      </c>
      <c r="BA44" s="80"/>
      <c r="BB44" s="82"/>
      <c r="BC44" s="82"/>
      <c r="BD44" s="82"/>
      <c r="BE44" s="82">
        <f>INDEX('Emendas Indiv. e de Bancadas'!$B$11:$N$12,BE47,BE48)</f>
        <v>0</v>
      </c>
      <c r="BF44" s="83"/>
      <c r="BG44" s="25">
        <f t="shared" si="6"/>
        <v>0</v>
      </c>
      <c r="BH44" s="80"/>
      <c r="BI44" s="82"/>
      <c r="BJ44" s="82"/>
      <c r="BK44" s="82"/>
      <c r="BL44" s="82">
        <f>INDEX('Emendas Indiv. e de Bancadas'!$B$11:$N$12,BL47,BL48)</f>
        <v>0</v>
      </c>
      <c r="BM44" s="83"/>
      <c r="BN44" s="25">
        <f t="shared" si="7"/>
        <v>0</v>
      </c>
      <c r="BO44" s="80"/>
      <c r="BP44" s="82"/>
      <c r="BQ44" s="82"/>
      <c r="BR44" s="82"/>
      <c r="BS44" s="82">
        <f>INDEX('Emendas Indiv. e de Bancadas'!$B$11:$N$12,BS47,BS48)</f>
        <v>0</v>
      </c>
      <c r="BT44" s="83"/>
      <c r="BU44" s="25">
        <f t="shared" si="8"/>
        <v>0</v>
      </c>
      <c r="BV44" s="80"/>
      <c r="BW44" s="82"/>
      <c r="BX44" s="82"/>
      <c r="BY44" s="82"/>
      <c r="BZ44" s="82">
        <f>INDEX('Emendas Indiv. e de Bancadas'!$B$11:$N$12,BZ47,BZ48)</f>
        <v>2843719</v>
      </c>
      <c r="CA44" s="83"/>
      <c r="CB44" s="25">
        <f t="shared" si="9"/>
        <v>2843719</v>
      </c>
      <c r="CC44" s="80"/>
      <c r="CD44" s="82"/>
      <c r="CE44" s="82"/>
      <c r="CF44" s="82"/>
      <c r="CG44" s="82">
        <f>INDEX('Emendas Indiv. e de Bancadas'!$B$11:$N$12,CG47,CG48)</f>
        <v>3071155</v>
      </c>
      <c r="CH44" s="25"/>
      <c r="CI44" s="25">
        <f t="shared" si="10"/>
        <v>3071155</v>
      </c>
      <c r="CJ44" s="15"/>
    </row>
    <row r="45" spans="1:89" ht="15.75" thickBot="1" x14ac:dyDescent="0.3">
      <c r="B45" s="17"/>
      <c r="C45" s="65" t="s">
        <v>5</v>
      </c>
      <c r="D45" s="27">
        <f t="shared" ref="D45:J45" si="11">SUM(D13:D42)</f>
        <v>0</v>
      </c>
      <c r="E45" s="27">
        <f t="shared" si="11"/>
        <v>0</v>
      </c>
      <c r="F45" s="27">
        <f t="shared" si="11"/>
        <v>0</v>
      </c>
      <c r="G45" s="27">
        <f t="shared" si="11"/>
        <v>0</v>
      </c>
      <c r="H45" s="27">
        <f t="shared" si="11"/>
        <v>0</v>
      </c>
      <c r="I45" s="27">
        <f t="shared" si="11"/>
        <v>0</v>
      </c>
      <c r="J45" s="27">
        <f t="shared" si="11"/>
        <v>0</v>
      </c>
      <c r="K45" s="27">
        <f>SUM(K13:K44)</f>
        <v>0</v>
      </c>
      <c r="L45" s="19">
        <f t="shared" ref="L45:BW45" si="12">SUM(L13:L44)</f>
        <v>0</v>
      </c>
      <c r="M45" s="19">
        <f t="shared" si="12"/>
        <v>0</v>
      </c>
      <c r="N45" s="19">
        <f t="shared" si="12"/>
        <v>0</v>
      </c>
      <c r="O45" s="19">
        <f t="shared" si="12"/>
        <v>0</v>
      </c>
      <c r="P45" s="18">
        <f t="shared" si="12"/>
        <v>0</v>
      </c>
      <c r="Q45" s="28">
        <f t="shared" si="12"/>
        <v>0</v>
      </c>
      <c r="R45" s="27">
        <f t="shared" si="12"/>
        <v>0</v>
      </c>
      <c r="S45" s="19">
        <f t="shared" si="12"/>
        <v>0</v>
      </c>
      <c r="T45" s="19">
        <f t="shared" si="12"/>
        <v>0</v>
      </c>
      <c r="U45" s="19">
        <f t="shared" si="12"/>
        <v>0</v>
      </c>
      <c r="V45" s="19">
        <f t="shared" si="12"/>
        <v>0</v>
      </c>
      <c r="W45" s="48">
        <f t="shared" si="12"/>
        <v>0</v>
      </c>
      <c r="X45" s="28">
        <f t="shared" si="12"/>
        <v>0</v>
      </c>
      <c r="Y45" s="27">
        <f t="shared" si="12"/>
        <v>0</v>
      </c>
      <c r="Z45" s="19">
        <f t="shared" si="12"/>
        <v>0</v>
      </c>
      <c r="AA45" s="19">
        <f t="shared" si="12"/>
        <v>0</v>
      </c>
      <c r="AB45" s="19">
        <f t="shared" si="12"/>
        <v>0</v>
      </c>
      <c r="AC45" s="19">
        <f t="shared" si="12"/>
        <v>0</v>
      </c>
      <c r="AD45" s="27">
        <f t="shared" si="12"/>
        <v>0</v>
      </c>
      <c r="AE45" s="28">
        <f t="shared" si="12"/>
        <v>0</v>
      </c>
      <c r="AF45" s="27">
        <f t="shared" si="12"/>
        <v>0</v>
      </c>
      <c r="AG45" s="19">
        <f t="shared" si="12"/>
        <v>0</v>
      </c>
      <c r="AH45" s="19">
        <f t="shared" si="12"/>
        <v>0</v>
      </c>
      <c r="AI45" s="19">
        <f t="shared" si="12"/>
        <v>0</v>
      </c>
      <c r="AJ45" s="19">
        <f t="shared" si="12"/>
        <v>0</v>
      </c>
      <c r="AK45" s="48">
        <f t="shared" si="12"/>
        <v>0</v>
      </c>
      <c r="AL45" s="28">
        <f t="shared" si="12"/>
        <v>0</v>
      </c>
      <c r="AM45" s="27">
        <f t="shared" si="12"/>
        <v>0</v>
      </c>
      <c r="AN45" s="19">
        <f t="shared" si="12"/>
        <v>0</v>
      </c>
      <c r="AO45" s="19">
        <f t="shared" si="12"/>
        <v>0</v>
      </c>
      <c r="AP45" s="19">
        <f t="shared" si="12"/>
        <v>0</v>
      </c>
      <c r="AQ45" s="19">
        <f t="shared" si="12"/>
        <v>0</v>
      </c>
      <c r="AR45" s="48">
        <f t="shared" si="12"/>
        <v>0</v>
      </c>
      <c r="AS45" s="28">
        <f t="shared" si="12"/>
        <v>0</v>
      </c>
      <c r="AT45" s="27">
        <f t="shared" si="12"/>
        <v>0</v>
      </c>
      <c r="AU45" s="19">
        <f t="shared" si="12"/>
        <v>0</v>
      </c>
      <c r="AV45" s="19">
        <f t="shared" si="12"/>
        <v>0</v>
      </c>
      <c r="AW45" s="19">
        <f t="shared" si="12"/>
        <v>0</v>
      </c>
      <c r="AX45" s="19">
        <f t="shared" si="12"/>
        <v>0</v>
      </c>
      <c r="AY45" s="48">
        <f t="shared" si="12"/>
        <v>0</v>
      </c>
      <c r="AZ45" s="28">
        <f t="shared" si="12"/>
        <v>0</v>
      </c>
      <c r="BA45" s="27">
        <f t="shared" si="12"/>
        <v>0</v>
      </c>
      <c r="BB45" s="19">
        <f t="shared" si="12"/>
        <v>0</v>
      </c>
      <c r="BC45" s="19">
        <f t="shared" si="12"/>
        <v>0</v>
      </c>
      <c r="BD45" s="19">
        <f t="shared" si="12"/>
        <v>0</v>
      </c>
      <c r="BE45" s="19">
        <f t="shared" si="12"/>
        <v>0</v>
      </c>
      <c r="BF45" s="48">
        <f t="shared" si="12"/>
        <v>0</v>
      </c>
      <c r="BG45" s="28">
        <f t="shared" si="12"/>
        <v>0</v>
      </c>
      <c r="BH45" s="27">
        <f t="shared" si="12"/>
        <v>0</v>
      </c>
      <c r="BI45" s="19">
        <f t="shared" si="12"/>
        <v>0</v>
      </c>
      <c r="BJ45" s="19">
        <f t="shared" si="12"/>
        <v>0</v>
      </c>
      <c r="BK45" s="19">
        <f t="shared" si="12"/>
        <v>0</v>
      </c>
      <c r="BL45" s="19">
        <f t="shared" si="12"/>
        <v>0</v>
      </c>
      <c r="BM45" s="48">
        <f t="shared" si="12"/>
        <v>0</v>
      </c>
      <c r="BN45" s="28">
        <f t="shared" si="12"/>
        <v>0</v>
      </c>
      <c r="BO45" s="27">
        <f t="shared" si="12"/>
        <v>0</v>
      </c>
      <c r="BP45" s="19">
        <f t="shared" si="12"/>
        <v>0</v>
      </c>
      <c r="BQ45" s="19">
        <f t="shared" si="12"/>
        <v>0</v>
      </c>
      <c r="BR45" s="19">
        <f t="shared" si="12"/>
        <v>0</v>
      </c>
      <c r="BS45" s="19">
        <f t="shared" si="12"/>
        <v>0</v>
      </c>
      <c r="BT45" s="48">
        <f t="shared" si="12"/>
        <v>0</v>
      </c>
      <c r="BU45" s="28">
        <f t="shared" si="12"/>
        <v>0</v>
      </c>
      <c r="BV45" s="27">
        <f t="shared" si="12"/>
        <v>70583973</v>
      </c>
      <c r="BW45" s="19">
        <f t="shared" si="12"/>
        <v>9212762</v>
      </c>
      <c r="BX45" s="19">
        <f t="shared" ref="BX45:CH45" si="13">SUM(BX13:BX44)</f>
        <v>22849674</v>
      </c>
      <c r="BY45" s="19">
        <f t="shared" si="13"/>
        <v>8489130</v>
      </c>
      <c r="BZ45" s="19">
        <f t="shared" si="13"/>
        <v>2843719</v>
      </c>
      <c r="CA45" s="48">
        <f t="shared" si="13"/>
        <v>127847499</v>
      </c>
      <c r="CB45" s="28">
        <f t="shared" si="13"/>
        <v>241826757</v>
      </c>
      <c r="CC45" s="27">
        <f t="shared" si="13"/>
        <v>84264975</v>
      </c>
      <c r="CD45" s="19">
        <f t="shared" si="13"/>
        <v>9988274</v>
      </c>
      <c r="CE45" s="19">
        <f t="shared" si="13"/>
        <v>27441932</v>
      </c>
      <c r="CF45" s="19">
        <f t="shared" si="13"/>
        <v>8768759</v>
      </c>
      <c r="CG45" s="19">
        <f t="shared" si="13"/>
        <v>3071155</v>
      </c>
      <c r="CH45" s="48">
        <f t="shared" si="13"/>
        <v>140170601</v>
      </c>
      <c r="CI45" s="19">
        <f>SUM(CI13:CI44)</f>
        <v>273705696</v>
      </c>
      <c r="CJ45" s="1"/>
    </row>
    <row r="46" spans="1:89" s="68" customFormat="1" x14ac:dyDescent="0.25">
      <c r="A46" s="67"/>
      <c r="B46" s="67"/>
      <c r="CJ46" s="67"/>
    </row>
    <row r="47" spans="1:89" s="75" customFormat="1" x14ac:dyDescent="0.25">
      <c r="A47" s="74"/>
      <c r="B47" s="74"/>
      <c r="N47" s="75">
        <v>1</v>
      </c>
      <c r="O47" s="75">
        <v>2</v>
      </c>
      <c r="U47" s="75">
        <f>N47</f>
        <v>1</v>
      </c>
      <c r="V47" s="75">
        <f>O47</f>
        <v>2</v>
      </c>
      <c r="AB47" s="75">
        <f>U47</f>
        <v>1</v>
      </c>
      <c r="AC47" s="75">
        <f>V47</f>
        <v>2</v>
      </c>
      <c r="AI47" s="75">
        <f>AB47</f>
        <v>1</v>
      </c>
      <c r="AJ47" s="75">
        <f>AC47</f>
        <v>2</v>
      </c>
      <c r="AP47" s="75">
        <f>AI47</f>
        <v>1</v>
      </c>
      <c r="AQ47" s="75">
        <f>AJ47</f>
        <v>2</v>
      </c>
      <c r="AW47" s="75">
        <f>AP47</f>
        <v>1</v>
      </c>
      <c r="AX47" s="75">
        <f>AQ47</f>
        <v>2</v>
      </c>
      <c r="BD47" s="75">
        <f>AW47</f>
        <v>1</v>
      </c>
      <c r="BE47" s="75">
        <f>AX47</f>
        <v>2</v>
      </c>
      <c r="BK47" s="75">
        <f>BD47</f>
        <v>1</v>
      </c>
      <c r="BL47" s="75">
        <f>BE47</f>
        <v>2</v>
      </c>
      <c r="BR47" s="75">
        <f>BK47</f>
        <v>1</v>
      </c>
      <c r="BS47" s="75">
        <f>BL47</f>
        <v>2</v>
      </c>
      <c r="BY47" s="75">
        <f>BR47</f>
        <v>1</v>
      </c>
      <c r="BZ47" s="75">
        <f>BS47</f>
        <v>2</v>
      </c>
      <c r="CF47" s="75">
        <f>BY47</f>
        <v>1</v>
      </c>
      <c r="CG47" s="75">
        <f>BZ47</f>
        <v>2</v>
      </c>
      <c r="CI47" s="76"/>
    </row>
    <row r="48" spans="1:89" s="75" customFormat="1" x14ac:dyDescent="0.25">
      <c r="A48" s="74"/>
      <c r="B48" s="74"/>
      <c r="N48" s="75">
        <v>3</v>
      </c>
      <c r="O48" s="75">
        <v>3</v>
      </c>
      <c r="U48" s="75">
        <f>N48+1</f>
        <v>4</v>
      </c>
      <c r="V48" s="75">
        <f>U48</f>
        <v>4</v>
      </c>
      <c r="AB48" s="75">
        <f>U48+1</f>
        <v>5</v>
      </c>
      <c r="AC48" s="75">
        <f>AB48</f>
        <v>5</v>
      </c>
      <c r="AI48" s="75">
        <f>AB48+1</f>
        <v>6</v>
      </c>
      <c r="AJ48" s="75">
        <f>AI48</f>
        <v>6</v>
      </c>
      <c r="AP48" s="75">
        <f>AI48+1</f>
        <v>7</v>
      </c>
      <c r="AQ48" s="75">
        <f>AP48</f>
        <v>7</v>
      </c>
      <c r="AW48" s="75">
        <f>AP48+1</f>
        <v>8</v>
      </c>
      <c r="AX48" s="75">
        <f>AW48</f>
        <v>8</v>
      </c>
      <c r="BD48" s="75">
        <f>AW48+1</f>
        <v>9</v>
      </c>
      <c r="BE48" s="75">
        <f>BD48</f>
        <v>9</v>
      </c>
      <c r="BK48" s="75">
        <f>BD48+1</f>
        <v>10</v>
      </c>
      <c r="BL48" s="75">
        <f>BK48</f>
        <v>10</v>
      </c>
      <c r="BR48" s="75">
        <f>BK48+1</f>
        <v>11</v>
      </c>
      <c r="BS48" s="75">
        <f>BR48</f>
        <v>11</v>
      </c>
      <c r="BY48" s="75">
        <f>BR48+1</f>
        <v>12</v>
      </c>
      <c r="BZ48" s="75">
        <f>BY48</f>
        <v>12</v>
      </c>
      <c r="CF48" s="75">
        <f>BY48+1</f>
        <v>13</v>
      </c>
      <c r="CG48" s="75">
        <f>CF48</f>
        <v>13</v>
      </c>
    </row>
    <row r="49" spans="1:87" s="75" customFormat="1" x14ac:dyDescent="0.25">
      <c r="A49" s="74"/>
      <c r="B49" s="74"/>
    </row>
    <row r="50" spans="1:87" s="75" customFormat="1" x14ac:dyDescent="0.25">
      <c r="A50" s="74"/>
      <c r="B50" s="74"/>
    </row>
    <row r="51" spans="1:87" s="75" customFormat="1" x14ac:dyDescent="0.25">
      <c r="A51" s="74"/>
      <c r="B51" s="74"/>
      <c r="K51" s="77">
        <f>VLOOKUP("Total",'Fontes Tesouro'!$C$41:$O$41,K52,FALSE)-K45</f>
        <v>0</v>
      </c>
      <c r="L51" s="77">
        <f>VLOOKUP("Total",'Fontes Próprias'!$C$41:$O$41,L52,FALSE)-L45</f>
        <v>0</v>
      </c>
      <c r="M51" s="77">
        <f>VLOOKUP("Total",PAC!$C$41:$O$41,M52,FALSE)-M45</f>
        <v>0</v>
      </c>
      <c r="N51" s="77">
        <f>VLOOKUP("Total",'Emendas Indiv. e de Bancadas'!$B$13:$N$13,N52,FALSE)-N45-O45</f>
        <v>0</v>
      </c>
      <c r="O51" s="77"/>
      <c r="P51" s="77">
        <f>VLOOKUP("Total",'Fluxo Obrigatórias'!$C$41:$O$41,P52,FALSE)-P45</f>
        <v>0</v>
      </c>
      <c r="Q51" s="77">
        <f>Q45-SUM(K45:M45,P45)</f>
        <v>0</v>
      </c>
      <c r="R51" s="77">
        <f>VLOOKUP("Total",'Fontes Tesouro'!$C$41:$O$41,R52,FALSE)-R45</f>
        <v>0</v>
      </c>
      <c r="S51" s="77">
        <f>VLOOKUP("Total",'Fontes Próprias'!$C$41:$O$41,S52,FALSE)-S45</f>
        <v>0</v>
      </c>
      <c r="T51" s="77">
        <f>VLOOKUP("Total",PAC!$C$41:$O$41,T52,FALSE)-T45</f>
        <v>0</v>
      </c>
      <c r="U51" s="77">
        <f>VLOOKUP("Total",'Emendas Indiv. e de Bancadas'!$B$13:$N$13,U52,FALSE)-U45-V45</f>
        <v>0</v>
      </c>
      <c r="V51" s="77"/>
      <c r="W51" s="77">
        <f>VLOOKUP("Total",'Fluxo Obrigatórias'!$C$41:$O$41,W52,FALSE)-W45</f>
        <v>0</v>
      </c>
      <c r="X51" s="77">
        <f>X45-SUM(R45:T45,W45)</f>
        <v>0</v>
      </c>
      <c r="Y51" s="77">
        <f>VLOOKUP("Total",'Fontes Tesouro'!$C$41:$O$41,Y52,FALSE)-Y45</f>
        <v>0</v>
      </c>
      <c r="Z51" s="77">
        <f>VLOOKUP("Total",'Fontes Próprias'!$C$41:$O$41,Z52,FALSE)-Z45</f>
        <v>0</v>
      </c>
      <c r="AA51" s="77">
        <f>VLOOKUP("Total",PAC!$C$41:$O$41,AA52,FALSE)-AA45</f>
        <v>0</v>
      </c>
      <c r="AB51" s="77">
        <f>VLOOKUP("Total",'Emendas Indiv. e de Bancadas'!$B$13:$N$13,AB52,FALSE)-AB45-AC45</f>
        <v>0</v>
      </c>
      <c r="AC51" s="77"/>
      <c r="AD51" s="77">
        <f>VLOOKUP("Total",'Fluxo Obrigatórias'!$C$41:$O$41,AD52,FALSE)-AD45</f>
        <v>0</v>
      </c>
      <c r="AE51" s="77">
        <f>AE45-SUM(Y45:AA45,AD45)</f>
        <v>0</v>
      </c>
      <c r="AF51" s="77">
        <f>VLOOKUP("Total",'Fontes Tesouro'!$C$41:$O$41,AF52,FALSE)-AF45</f>
        <v>0</v>
      </c>
      <c r="AG51" s="77">
        <f>VLOOKUP("Total",'Fontes Próprias'!$C$41:$O$41,AG52,FALSE)-AG45</f>
        <v>0</v>
      </c>
      <c r="AH51" s="77">
        <f>VLOOKUP("Total",PAC!$C$41:$O$41,AH52,FALSE)-AH45</f>
        <v>0</v>
      </c>
      <c r="AI51" s="77">
        <f>VLOOKUP("Total",'Emendas Indiv. e de Bancadas'!$B$13:$N$13,AI52,FALSE)-AI45-AJ45</f>
        <v>0</v>
      </c>
      <c r="AJ51" s="77"/>
      <c r="AK51" s="77">
        <f>VLOOKUP("Total",'Fluxo Obrigatórias'!$C$41:$O$41,AK52,FALSE)-AK45</f>
        <v>0</v>
      </c>
      <c r="AL51" s="77">
        <f>AL45-SUM(AF45:AH45,AK45)</f>
        <v>0</v>
      </c>
      <c r="AM51" s="77">
        <f>VLOOKUP("Total",'Fontes Tesouro'!$C$41:$O$41,AM52,FALSE)-AM45</f>
        <v>0</v>
      </c>
      <c r="AN51" s="77">
        <f>VLOOKUP("Total",'Fontes Próprias'!$C$41:$O$41,AN52,FALSE)-AN45</f>
        <v>0</v>
      </c>
      <c r="AO51" s="77">
        <f>VLOOKUP("Total",PAC!$C$41:$O$41,AO52,FALSE)-AO45</f>
        <v>0</v>
      </c>
      <c r="AP51" s="77">
        <f>VLOOKUP("Total",'Emendas Indiv. e de Bancadas'!$B$13:$N$13,AP52,FALSE)-AP45-AQ45</f>
        <v>0</v>
      </c>
      <c r="AQ51" s="77"/>
      <c r="AR51" s="77">
        <f>VLOOKUP("Total",'Fluxo Obrigatórias'!$C$41:$O$41,AR52,FALSE)-AR45</f>
        <v>0</v>
      </c>
      <c r="AS51" s="77">
        <f>AS45-SUM(AM45:AO45,AR45)</f>
        <v>0</v>
      </c>
      <c r="AT51" s="77">
        <f>VLOOKUP("Total",'Fontes Tesouro'!$C$41:$O$41,AT52,FALSE)-AT45</f>
        <v>0</v>
      </c>
      <c r="AU51" s="77">
        <f>VLOOKUP("Total",'Fontes Próprias'!$C$41:$O$41,AU52,FALSE)-AU45</f>
        <v>0</v>
      </c>
      <c r="AV51" s="77">
        <f>VLOOKUP("Total",PAC!$C$41:$O$41,AV52,FALSE)-AV45</f>
        <v>0</v>
      </c>
      <c r="AW51" s="77">
        <f>VLOOKUP("Total",'Emendas Indiv. e de Bancadas'!$B$13:$N$13,AW52,FALSE)-AW45-AX45</f>
        <v>0</v>
      </c>
      <c r="AX51" s="77"/>
      <c r="AY51" s="77">
        <f>VLOOKUP("Total",'Fluxo Obrigatórias'!$C$41:$O$41,AY52,FALSE)-AY45</f>
        <v>0</v>
      </c>
      <c r="AZ51" s="77">
        <f>AZ45-SUM(AT45:AV45,AY45)</f>
        <v>0</v>
      </c>
      <c r="BA51" s="77">
        <f>VLOOKUP("Total",'Fontes Tesouro'!$C$41:$O$41,BA52,FALSE)-BA45</f>
        <v>0</v>
      </c>
      <c r="BB51" s="77">
        <f>VLOOKUP("Total",'Fontes Próprias'!$C$41:$O$41,BB52,FALSE)-BB45</f>
        <v>0</v>
      </c>
      <c r="BC51" s="77">
        <f>VLOOKUP("Total",PAC!$C$41:$O$41,BC52,FALSE)-BC45</f>
        <v>0</v>
      </c>
      <c r="BD51" s="77">
        <f>VLOOKUP("Total",'Emendas Indiv. e de Bancadas'!$B$13:$N$13,BD52,FALSE)-BD45-BE45</f>
        <v>0</v>
      </c>
      <c r="BE51" s="77"/>
      <c r="BF51" s="77">
        <f>VLOOKUP("Total",'Fluxo Obrigatórias'!$C$41:$O$41,BF52,FALSE)-BF45</f>
        <v>0</v>
      </c>
      <c r="BG51" s="77">
        <f>BG45-SUM(BA45:BC45,BF45)</f>
        <v>0</v>
      </c>
      <c r="BH51" s="77">
        <f>VLOOKUP("Total",'Fontes Tesouro'!$C$41:$O$41,BH52,FALSE)-BH45</f>
        <v>0</v>
      </c>
      <c r="BI51" s="77">
        <f>VLOOKUP("Total",'Fontes Próprias'!$C$41:$O$41,BI52,FALSE)-BI45</f>
        <v>0</v>
      </c>
      <c r="BJ51" s="77">
        <f>VLOOKUP("Total",PAC!$C$41:$O$41,BJ52,FALSE)-BJ45</f>
        <v>0</v>
      </c>
      <c r="BK51" s="77">
        <f>VLOOKUP("Total",'Emendas Indiv. e de Bancadas'!$B$13:$N$13,BK52,FALSE)-BK45-BL45</f>
        <v>0</v>
      </c>
      <c r="BL51" s="77"/>
      <c r="BM51" s="77">
        <f>VLOOKUP("Total",'Fluxo Obrigatórias'!$C$41:$O$41,BM52,FALSE)-BM45</f>
        <v>0</v>
      </c>
      <c r="BN51" s="77">
        <f>BN45-SUM(BH45:BJ45,BM45)</f>
        <v>0</v>
      </c>
      <c r="BO51" s="77">
        <f>VLOOKUP("Total",'Fontes Tesouro'!$C$41:$O$41,BO52,FALSE)-BO45</f>
        <v>0</v>
      </c>
      <c r="BP51" s="77">
        <f>VLOOKUP("Total",'Fontes Próprias'!$C$41:$O$41,BP52,FALSE)-BP45</f>
        <v>0</v>
      </c>
      <c r="BQ51" s="77">
        <f>VLOOKUP("Total",PAC!$C$41:$O$41,BQ52,FALSE)-BQ45</f>
        <v>0</v>
      </c>
      <c r="BR51" s="77">
        <f>VLOOKUP("Total",'Emendas Indiv. e de Bancadas'!$B$13:$N$13,BR52,FALSE)-BR45-BS45</f>
        <v>0</v>
      </c>
      <c r="BS51" s="77"/>
      <c r="BT51" s="77">
        <f>VLOOKUP("Total",'Fluxo Obrigatórias'!$C$41:$O$41,BT52,FALSE)-BT45</f>
        <v>0</v>
      </c>
      <c r="BU51" s="77">
        <f>BU45-SUM(BO45:BQ45,BT45)</f>
        <v>0</v>
      </c>
      <c r="BV51" s="77">
        <f>VLOOKUP("Total",'Fontes Tesouro'!$C$41:$O$41,BV52,FALSE)-BV45</f>
        <v>0</v>
      </c>
      <c r="BW51" s="77">
        <f>VLOOKUP("Total",'Fontes Próprias'!$C$41:$O$41,BW52,FALSE)-BW45</f>
        <v>0</v>
      </c>
      <c r="BX51" s="77">
        <f>VLOOKUP("Total",PAC!$C$41:$O$41,BX52,FALSE)-BX45</f>
        <v>0</v>
      </c>
      <c r="BY51" s="77">
        <f>VLOOKUP("Total",'Emendas Indiv. e de Bancadas'!$B$13:$N$13,BY52,FALSE)-BY45-BZ45</f>
        <v>0</v>
      </c>
      <c r="BZ51" s="77"/>
      <c r="CA51" s="77">
        <f>VLOOKUP("Total",'Fluxo Obrigatórias'!$C$41:$O$41,CA52,FALSE)-CA45</f>
        <v>0</v>
      </c>
      <c r="CB51" s="77">
        <f>CB45-SUM(BV45:BX45,CA45)</f>
        <v>11332849</v>
      </c>
      <c r="CC51" s="77">
        <f>VLOOKUP("Total",'Fontes Tesouro'!$C$41:$O$41,CC52,FALSE)-CC45</f>
        <v>0</v>
      </c>
      <c r="CD51" s="77">
        <f>VLOOKUP("Total",'Fontes Próprias'!$C$41:$O$41,CD52,FALSE)-CD45</f>
        <v>0</v>
      </c>
      <c r="CE51" s="77">
        <f>VLOOKUP("Total",PAC!$C$41:$O$41,CE52,FALSE)-CE45</f>
        <v>0</v>
      </c>
      <c r="CF51" s="77">
        <f>VLOOKUP("Total",'Emendas Indiv. e de Bancadas'!$B$13:$N$13,CF52,FALSE)-CF45-CG45</f>
        <v>0</v>
      </c>
      <c r="CG51" s="77"/>
      <c r="CH51" s="77">
        <f>VLOOKUP("Total",'Fluxo Obrigatórias'!$C$41:$O$41,CH52,FALSE)-CH45</f>
        <v>0</v>
      </c>
      <c r="CI51" s="77">
        <f>CI45-SUM(CC45:CE45,CH45)</f>
        <v>11839914</v>
      </c>
    </row>
    <row r="52" spans="1:87" s="75" customFormat="1" x14ac:dyDescent="0.25">
      <c r="A52" s="74"/>
      <c r="B52" s="74"/>
      <c r="K52" s="75">
        <v>3</v>
      </c>
      <c r="L52" s="75">
        <v>3</v>
      </c>
      <c r="M52" s="75">
        <v>3</v>
      </c>
      <c r="N52" s="75">
        <v>3</v>
      </c>
      <c r="P52" s="75">
        <v>3</v>
      </c>
      <c r="R52" s="75">
        <f>K52+1</f>
        <v>4</v>
      </c>
      <c r="S52" s="75">
        <f>R52</f>
        <v>4</v>
      </c>
      <c r="T52" s="75">
        <f>S52</f>
        <v>4</v>
      </c>
      <c r="U52" s="75">
        <f>T52</f>
        <v>4</v>
      </c>
      <c r="W52" s="75">
        <f>U52</f>
        <v>4</v>
      </c>
      <c r="Y52" s="75">
        <f>R52+1</f>
        <v>5</v>
      </c>
      <c r="Z52" s="75">
        <f>Y52</f>
        <v>5</v>
      </c>
      <c r="AA52" s="75">
        <f>Z52</f>
        <v>5</v>
      </c>
      <c r="AB52" s="75">
        <f>AA52</f>
        <v>5</v>
      </c>
      <c r="AD52" s="75">
        <f>AB52</f>
        <v>5</v>
      </c>
      <c r="AF52" s="75">
        <f>Y52+1</f>
        <v>6</v>
      </c>
      <c r="AG52" s="75">
        <f>AF52</f>
        <v>6</v>
      </c>
      <c r="AH52" s="75">
        <f>AG52</f>
        <v>6</v>
      </c>
      <c r="AI52" s="75">
        <f>AH52</f>
        <v>6</v>
      </c>
      <c r="AK52" s="75">
        <f>AI52</f>
        <v>6</v>
      </c>
      <c r="AM52" s="75">
        <f>AF52+1</f>
        <v>7</v>
      </c>
      <c r="AN52" s="75">
        <f>AM52</f>
        <v>7</v>
      </c>
      <c r="AO52" s="75">
        <f>AN52</f>
        <v>7</v>
      </c>
      <c r="AP52" s="75">
        <f>AO52</f>
        <v>7</v>
      </c>
      <c r="AR52" s="75">
        <f>AP52</f>
        <v>7</v>
      </c>
      <c r="AT52" s="75">
        <f>AM52+1</f>
        <v>8</v>
      </c>
      <c r="AU52" s="75">
        <f>AT52</f>
        <v>8</v>
      </c>
      <c r="AV52" s="75">
        <f>AU52</f>
        <v>8</v>
      </c>
      <c r="AW52" s="75">
        <f>AV52</f>
        <v>8</v>
      </c>
      <c r="AY52" s="75">
        <f>AW52</f>
        <v>8</v>
      </c>
      <c r="BA52" s="75">
        <f>AT52+1</f>
        <v>9</v>
      </c>
      <c r="BB52" s="75">
        <f>BA52</f>
        <v>9</v>
      </c>
      <c r="BC52" s="75">
        <f>BB52</f>
        <v>9</v>
      </c>
      <c r="BD52" s="75">
        <f>BC52</f>
        <v>9</v>
      </c>
      <c r="BF52" s="75">
        <f>BD52</f>
        <v>9</v>
      </c>
      <c r="BH52" s="75">
        <f>BA52+1</f>
        <v>10</v>
      </c>
      <c r="BI52" s="75">
        <f>BH52</f>
        <v>10</v>
      </c>
      <c r="BJ52" s="75">
        <f>BI52</f>
        <v>10</v>
      </c>
      <c r="BK52" s="75">
        <f>BJ52</f>
        <v>10</v>
      </c>
      <c r="BM52" s="75">
        <f>BK52</f>
        <v>10</v>
      </c>
      <c r="BO52" s="75">
        <f>BH52+1</f>
        <v>11</v>
      </c>
      <c r="BP52" s="75">
        <f>BO52</f>
        <v>11</v>
      </c>
      <c r="BQ52" s="75">
        <f>BP52</f>
        <v>11</v>
      </c>
      <c r="BR52" s="75">
        <f>BQ52</f>
        <v>11</v>
      </c>
      <c r="BT52" s="75">
        <f>BR52</f>
        <v>11</v>
      </c>
      <c r="BV52" s="75">
        <f>BO52+1</f>
        <v>12</v>
      </c>
      <c r="BW52" s="75">
        <f>BV52</f>
        <v>12</v>
      </c>
      <c r="BX52" s="75">
        <f>BW52</f>
        <v>12</v>
      </c>
      <c r="BY52" s="75">
        <f>BX52</f>
        <v>12</v>
      </c>
      <c r="CA52" s="75">
        <f>BY52</f>
        <v>12</v>
      </c>
      <c r="CC52" s="75">
        <f>BV52+1</f>
        <v>13</v>
      </c>
      <c r="CD52" s="75">
        <f>CC52</f>
        <v>13</v>
      </c>
      <c r="CE52" s="75">
        <f>CD52</f>
        <v>13</v>
      </c>
      <c r="CF52" s="75">
        <f>CE52</f>
        <v>13</v>
      </c>
      <c r="CH52" s="75">
        <f>CF52</f>
        <v>13</v>
      </c>
    </row>
    <row r="53" spans="1:87" s="75" customFormat="1" x14ac:dyDescent="0.25">
      <c r="A53" s="74"/>
      <c r="B53" s="74"/>
    </row>
    <row r="54" spans="1:87" s="75" customFormat="1" x14ac:dyDescent="0.25">
      <c r="A54" s="74"/>
      <c r="B54" s="74"/>
    </row>
  </sheetData>
  <sortState xmlns:xlrd2="http://schemas.microsoft.com/office/spreadsheetml/2017/richdata2" ref="CK12:CK41">
    <sortCondition ref="CK12:CK41"/>
  </sortState>
  <mergeCells count="15">
    <mergeCell ref="B11:C12"/>
    <mergeCell ref="C8:C9"/>
    <mergeCell ref="D11:J11"/>
    <mergeCell ref="AF11:AL11"/>
    <mergeCell ref="Z8:AH8"/>
    <mergeCell ref="BV11:CB11"/>
    <mergeCell ref="CC11:CI11"/>
    <mergeCell ref="Y11:AE11"/>
    <mergeCell ref="R11:X11"/>
    <mergeCell ref="K11:Q11"/>
    <mergeCell ref="AM11:AS11"/>
    <mergeCell ref="AT11:AZ11"/>
    <mergeCell ref="BA11:BG11"/>
    <mergeCell ref="BH11:BN11"/>
    <mergeCell ref="BO11:BU11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Fontes Tesouro</vt:lpstr>
      <vt:lpstr>Fontes Próprias</vt:lpstr>
      <vt:lpstr>PAC</vt:lpstr>
      <vt:lpstr>Emendas Indiv. e de Bancadas</vt:lpstr>
      <vt:lpstr>Fluxo Obrigatórias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2019-12-19T17:41:42Z</dcterms:modified>
</cp:coreProperties>
</file>